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defaultThemeVersion="124226"/>
  <mc:AlternateContent xmlns:mc="http://schemas.openxmlformats.org/markup-compatibility/2006">
    <mc:Choice Requires="x15">
      <x15ac:absPath xmlns:x15ac="http://schemas.microsoft.com/office/spreadsheetml/2010/11/ac" url="N:\Projects\Fort Hood, Standard Design Air Support Ops Squad\Narratives\Working docs 100%\"/>
    </mc:Choice>
  </mc:AlternateContent>
  <xr:revisionPtr revIDLastSave="0" documentId="13_ncr:1_{7B30F6C5-DDD1-4EA6-B406-F9D99601183E}" xr6:coauthVersionLast="45" xr6:coauthVersionMax="45" xr10:uidLastSave="{00000000-0000-0000-0000-000000000000}"/>
  <bookViews>
    <workbookView xWindow="-120" yWindow="-120" windowWidth="29040" windowHeight="15840" xr2:uid="{00000000-000D-0000-FFFF-FFFF00000000}"/>
  </bookViews>
  <sheets>
    <sheet name="ASOS-ASOC" sheetId="2" r:id="rId1"/>
  </sheets>
  <definedNames>
    <definedName name="_Toc411593960" localSheetId="0">'ASOS-ASOC'!$E$111</definedName>
    <definedName name="_xlnm.Print_Area" localSheetId="0">'ASOS-ASOC'!$B$1:$R$166</definedName>
    <definedName name="_xlnm.Print_Titles" localSheetId="0">'ASOS-ASOC'!$1:$3</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144" i="2" l="1"/>
  <c r="O144" i="2" l="1"/>
  <c r="P144" i="2" l="1"/>
  <c r="O145" i="2"/>
  <c r="M126" i="2"/>
  <c r="O106" i="2" l="1"/>
  <c r="O92" i="2"/>
  <c r="O73" i="2"/>
  <c r="O98" i="2" l="1"/>
  <c r="P98" i="2" s="1"/>
  <c r="O126" i="2" l="1"/>
  <c r="O127" i="2" s="1"/>
  <c r="P127" i="2" s="1"/>
  <c r="M94" i="2"/>
  <c r="O94" i="2" s="1"/>
  <c r="P126" i="2" l="1"/>
  <c r="O122" i="2"/>
  <c r="P122" i="2" s="1"/>
  <c r="O121" i="2"/>
  <c r="P121" i="2" s="1"/>
  <c r="O119" i="2"/>
  <c r="P119" i="2" s="1"/>
  <c r="O116" i="2"/>
  <c r="P116" i="2" s="1"/>
  <c r="O115" i="2"/>
  <c r="P115" i="2" s="1"/>
  <c r="O113" i="2"/>
  <c r="P113" i="2" s="1"/>
  <c r="O112" i="2"/>
  <c r="P112" i="2" s="1"/>
  <c r="O143" i="2"/>
  <c r="P143" i="2" s="1"/>
  <c r="O96" i="2"/>
  <c r="P96" i="2" s="1"/>
  <c r="O76" i="2"/>
  <c r="P76" i="2" s="1"/>
  <c r="O67" i="2"/>
  <c r="P67" i="2" s="1"/>
  <c r="O66" i="2"/>
  <c r="P66" i="2" s="1"/>
  <c r="O46" i="2"/>
  <c r="P46" i="2" s="1"/>
  <c r="O10" i="2" l="1"/>
  <c r="P10" i="2" s="1"/>
  <c r="M10" i="2"/>
  <c r="O8" i="2"/>
  <c r="P8" i="2" s="1"/>
  <c r="M8" i="2"/>
  <c r="M12" i="2"/>
  <c r="P73" i="2" l="1"/>
  <c r="O51" i="2"/>
  <c r="P51" i="2" s="1"/>
  <c r="P106" i="2" l="1"/>
  <c r="O103" i="2"/>
  <c r="O102" i="2"/>
  <c r="O17" i="2"/>
  <c r="O12" i="2" l="1"/>
  <c r="P12" i="2" s="1"/>
  <c r="O65" i="2" l="1"/>
  <c r="P65" i="2" s="1"/>
  <c r="O64" i="2"/>
  <c r="P64" i="2" s="1"/>
  <c r="O105" i="2"/>
  <c r="P105" i="2" s="1"/>
  <c r="M44" i="2" l="1"/>
  <c r="O44" i="2" s="1"/>
  <c r="P44" i="2" s="1"/>
  <c r="M43" i="2"/>
  <c r="O43" i="2" s="1"/>
  <c r="O30" i="2"/>
  <c r="P30" i="2" s="1"/>
  <c r="O45" i="2"/>
  <c r="P45" i="2" s="1"/>
  <c r="O47" i="2" l="1"/>
  <c r="P47" i="2" s="1"/>
  <c r="P43" i="2"/>
  <c r="M95" i="2"/>
  <c r="O95" i="2" s="1"/>
  <c r="O82" i="2"/>
  <c r="M75" i="2"/>
  <c r="O75" i="2" s="1"/>
  <c r="O74" i="2"/>
  <c r="O38" i="2"/>
  <c r="O37" i="2"/>
  <c r="M36" i="2"/>
  <c r="O36" i="2"/>
  <c r="O35" i="2"/>
  <c r="O28" i="2"/>
  <c r="O27" i="2"/>
  <c r="O26" i="2"/>
  <c r="M11" i="2"/>
  <c r="M27" i="2"/>
  <c r="M97" i="2"/>
  <c r="O97" i="2" s="1"/>
  <c r="O19" i="2"/>
  <c r="O20" i="2"/>
  <c r="O21" i="2"/>
  <c r="O22" i="2"/>
  <c r="O18" i="2"/>
  <c r="O16" i="2"/>
  <c r="O11" i="2"/>
  <c r="O9" i="2"/>
  <c r="O7" i="2"/>
  <c r="O6" i="2"/>
  <c r="O5" i="2"/>
  <c r="O13" i="2" l="1"/>
  <c r="O39" i="2"/>
  <c r="O23" i="2"/>
  <c r="O54" i="2"/>
  <c r="P54" i="2" s="1"/>
  <c r="P19" i="2" l="1"/>
  <c r="P20" i="2"/>
  <c r="P21" i="2"/>
  <c r="P22" i="2"/>
  <c r="O104" i="2"/>
  <c r="P104" i="2" s="1"/>
  <c r="P82" i="2" l="1"/>
  <c r="O141" i="2" l="1"/>
  <c r="O142" i="2"/>
  <c r="O131" i="2"/>
  <c r="O132" i="2"/>
  <c r="O133" i="2"/>
  <c r="O114" i="2"/>
  <c r="O117" i="2"/>
  <c r="O120" i="2"/>
  <c r="O118" i="2"/>
  <c r="O107" i="2"/>
  <c r="O89" i="2"/>
  <c r="O90" i="2"/>
  <c r="O91" i="2"/>
  <c r="O93" i="2"/>
  <c r="O81" i="2"/>
  <c r="O83" i="2"/>
  <c r="O84" i="2"/>
  <c r="O72" i="2"/>
  <c r="O59" i="2"/>
  <c r="O60" i="2"/>
  <c r="O61" i="2"/>
  <c r="O62" i="2"/>
  <c r="O63" i="2"/>
  <c r="O52" i="2"/>
  <c r="O53" i="2"/>
  <c r="O29" i="2"/>
  <c r="O31" i="2"/>
  <c r="P29" i="2" l="1"/>
  <c r="O32" i="2"/>
  <c r="P52" i="2"/>
  <c r="P90" i="2"/>
  <c r="P74" i="2" l="1"/>
  <c r="P84" i="2"/>
  <c r="P83" i="2"/>
  <c r="P120" i="2"/>
  <c r="P81" i="2"/>
  <c r="P31" i="2"/>
  <c r="P38" i="2" l="1"/>
  <c r="P142" i="2"/>
  <c r="P141" i="2"/>
  <c r="P145" i="2" l="1"/>
  <c r="P28" i="2" l="1"/>
  <c r="P27" i="2"/>
  <c r="P18" i="2"/>
  <c r="P17" i="2"/>
  <c r="P11" i="2"/>
  <c r="P9" i="2"/>
  <c r="P7" i="2"/>
  <c r="P6" i="2"/>
  <c r="P5" i="2" l="1"/>
  <c r="P26" i="2"/>
  <c r="P23" i="2"/>
  <c r="P16" i="2"/>
  <c r="P32" i="2" l="1"/>
  <c r="P103" i="2"/>
  <c r="P107" i="2"/>
  <c r="O111" i="2"/>
  <c r="O123" i="2" s="1"/>
  <c r="P114" i="2"/>
  <c r="P117" i="2"/>
  <c r="P118" i="2"/>
  <c r="P111" i="2" l="1"/>
  <c r="P123" i="2"/>
  <c r="O108" i="2"/>
  <c r="P108" i="2" s="1"/>
  <c r="P102" i="2"/>
  <c r="P91" i="2"/>
  <c r="P92" i="2"/>
  <c r="P93" i="2"/>
  <c r="P94" i="2"/>
  <c r="P95" i="2"/>
  <c r="P97" i="2"/>
  <c r="P75" i="2"/>
  <c r="O88" i="2"/>
  <c r="O99" i="2" s="1"/>
  <c r="P89" i="2"/>
  <c r="P72" i="2"/>
  <c r="P53" i="2"/>
  <c r="P88" i="2" l="1"/>
  <c r="P63" i="2" l="1"/>
  <c r="O130" i="2" l="1"/>
  <c r="O134" i="2" s="1"/>
  <c r="P134" i="2" s="1"/>
  <c r="O58" i="2"/>
  <c r="O68" i="2" s="1"/>
  <c r="O80" i="2"/>
  <c r="O71" i="2"/>
  <c r="O77" i="2" s="1"/>
  <c r="O50" i="2"/>
  <c r="O55" i="2" s="1"/>
  <c r="O85" i="2" l="1"/>
  <c r="P85" i="2" s="1"/>
  <c r="P58" i="2"/>
  <c r="P39" i="2" l="1"/>
  <c r="O40" i="2"/>
  <c r="F136" i="2" s="1"/>
  <c r="O138" i="2" s="1"/>
  <c r="P60" i="2"/>
  <c r="P61" i="2"/>
  <c r="P62" i="2"/>
  <c r="P50" i="2"/>
  <c r="P35" i="2"/>
  <c r="P36" i="2"/>
  <c r="P37" i="2"/>
  <c r="P40" i="2" l="1"/>
  <c r="P55" i="2"/>
  <c r="P133" i="2" l="1"/>
  <c r="P132" i="2"/>
  <c r="P131" i="2"/>
  <c r="P130" i="2"/>
  <c r="P80" i="2"/>
  <c r="P71" i="2"/>
  <c r="P68" i="2"/>
  <c r="P13" i="2" l="1"/>
  <c r="P59" i="2"/>
  <c r="P99" i="2"/>
  <c r="P77" i="2" l="1"/>
  <c r="P138" i="2" l="1"/>
  <c r="P136" i="2"/>
</calcChain>
</file>

<file path=xl/sharedStrings.xml><?xml version="1.0" encoding="utf-8"?>
<sst xmlns="http://schemas.openxmlformats.org/spreadsheetml/2006/main" count="260" uniqueCount="253">
  <si>
    <t>NO. OF ROOMS REQUIRED</t>
  </si>
  <si>
    <t>NO. OCCUP</t>
  </si>
  <si>
    <t>COMMENTS</t>
  </si>
  <si>
    <t>SF</t>
  </si>
  <si>
    <t>SM</t>
  </si>
  <si>
    <t>SUBTOTAL BUILDING SUPPORT AREA</t>
  </si>
  <si>
    <t>MODULE NO.</t>
  </si>
  <si>
    <t>COMMENTS:</t>
  </si>
  <si>
    <t>A</t>
  </si>
  <si>
    <t>B</t>
  </si>
  <si>
    <t>D</t>
  </si>
  <si>
    <t>E</t>
  </si>
  <si>
    <t>AREA</t>
  </si>
  <si>
    <t>INDIVIDUAL ROOM RQRMNTS</t>
  </si>
  <si>
    <t>F</t>
  </si>
  <si>
    <t>NET USER REQUIREMENTS</t>
  </si>
  <si>
    <t>SF PER USER</t>
  </si>
  <si>
    <t xml:space="preserve"> </t>
  </si>
  <si>
    <t>G</t>
  </si>
  <si>
    <t>H</t>
  </si>
  <si>
    <t>L</t>
  </si>
  <si>
    <t>B1</t>
  </si>
  <si>
    <t>A1</t>
  </si>
  <si>
    <t>A2</t>
  </si>
  <si>
    <t>A3</t>
  </si>
  <si>
    <t>A4</t>
  </si>
  <si>
    <t>A5</t>
  </si>
  <si>
    <t>B2</t>
  </si>
  <si>
    <t>B3</t>
  </si>
  <si>
    <t>B4</t>
  </si>
  <si>
    <t>B5</t>
  </si>
  <si>
    <t>CONFERENCE ROOM</t>
  </si>
  <si>
    <t>C1</t>
  </si>
  <si>
    <t>C2</t>
  </si>
  <si>
    <t>C3</t>
  </si>
  <si>
    <t>C4</t>
  </si>
  <si>
    <t>C5</t>
  </si>
  <si>
    <t>C6</t>
  </si>
  <si>
    <t>C7</t>
  </si>
  <si>
    <t>C8</t>
  </si>
  <si>
    <t>D1</t>
  </si>
  <si>
    <t>D2</t>
  </si>
  <si>
    <t>D3</t>
  </si>
  <si>
    <t>D4</t>
  </si>
  <si>
    <t>D5</t>
  </si>
  <si>
    <t>COMMANDER OFFICE</t>
  </si>
  <si>
    <t>E1</t>
  </si>
  <si>
    <t>E2</t>
  </si>
  <si>
    <t>E3</t>
  </si>
  <si>
    <t>E4</t>
  </si>
  <si>
    <t>E5</t>
  </si>
  <si>
    <t>F1</t>
  </si>
  <si>
    <t>G1</t>
  </si>
  <si>
    <t>H1</t>
  </si>
  <si>
    <t>JANITOR</t>
  </si>
  <si>
    <t>L1</t>
  </si>
  <si>
    <t>G2</t>
  </si>
  <si>
    <t>A6</t>
  </si>
  <si>
    <t>G3</t>
  </si>
  <si>
    <t>BUILDING SUPPORT</t>
  </si>
  <si>
    <t>TOILET/SHOWER/LOCKER</t>
  </si>
  <si>
    <t>Includes all related areas for this facility class listed in Air Force Manual 32-1084, Chapter 1 and Chapter 7</t>
  </si>
  <si>
    <t>Building Support areas are estimates only and actual size is dependent on requirements for climate zone, location, system, etc. 
(Sq. Ft. not included in Total Concept Plan Net Floor Area as this area is included in Net to Gross Multiplier of 25%)</t>
  </si>
  <si>
    <t>Per AFM 32-1084 , Table 6.3; this area falls within the SCIF category and is sized per User Justification .</t>
  </si>
  <si>
    <t>All area SFs are rounded to the nearest whole 5 number.</t>
  </si>
  <si>
    <t xml:space="preserve"> TOTAL FACILITY GROSS AREA</t>
  </si>
  <si>
    <t xml:space="preserve"> NET TO GROSS MULTIPLIER</t>
  </si>
  <si>
    <t>TOTAL FACILITY NET FLOOR AREA</t>
  </si>
  <si>
    <t>A7</t>
  </si>
  <si>
    <t xml:space="preserve">COMMON </t>
  </si>
  <si>
    <t>MULTI-PURPOSE ROOM</t>
  </si>
  <si>
    <t>JOB CONTROL OFFICE</t>
  </si>
  <si>
    <t>MATERIAL CONTROL OFFICE</t>
  </si>
  <si>
    <t>NON-OFFICE COMMON</t>
  </si>
  <si>
    <t>NON-OFFICE AREAS-MAINTENANCE</t>
  </si>
  <si>
    <t>BATTERY ROOM</t>
  </si>
  <si>
    <t>MOBILITY READINESS SPARE PARTS (MRSP) STORAGE</t>
  </si>
  <si>
    <t>RADIO MAINTENANCE FIELD EQUIPMENT STORAGE</t>
  </si>
  <si>
    <t>RADIO MAINTENANCE WORK CENTER</t>
  </si>
  <si>
    <t>VEHICLE MAINTENANCE BAYS</t>
  </si>
  <si>
    <t>L2</t>
  </si>
  <si>
    <t>L3</t>
  </si>
  <si>
    <t>HAZMAT STORAGE</t>
  </si>
  <si>
    <t>EXTERIOR AREAS</t>
  </si>
  <si>
    <t>SUBTOTAL COMMON AREA</t>
  </si>
  <si>
    <t>HERITAGE ROOM</t>
  </si>
  <si>
    <t>SIMULATORS</t>
  </si>
  <si>
    <t>F2</t>
  </si>
  <si>
    <t>F3</t>
  </si>
  <si>
    <t>H2</t>
  </si>
  <si>
    <t>H3</t>
  </si>
  <si>
    <t>H4</t>
  </si>
  <si>
    <t>H5</t>
  </si>
  <si>
    <t>H6</t>
  </si>
  <si>
    <t>F4</t>
  </si>
  <si>
    <t>SUBTOTAL SIMULATORS AREA</t>
  </si>
  <si>
    <t>SUBTOTAL NON-OFFICE COMMON AREA</t>
  </si>
  <si>
    <t>I</t>
  </si>
  <si>
    <t>I1</t>
  </si>
  <si>
    <t>PHYSICAL THERAPIST OFFICE</t>
  </si>
  <si>
    <t>I4</t>
  </si>
  <si>
    <t>PHYSICAL THERAPY ROOM</t>
  </si>
  <si>
    <t>SOCIAL WORKER OFFICE</t>
  </si>
  <si>
    <t xml:space="preserve">MILITARY VEHICLE YARD </t>
  </si>
  <si>
    <t>DIETICIAN OFFICE</t>
  </si>
  <si>
    <t>A8</t>
  </si>
  <si>
    <t>A9</t>
  </si>
  <si>
    <t>A10</t>
  </si>
  <si>
    <t>A11</t>
  </si>
  <si>
    <t>A12</t>
  </si>
  <si>
    <t>A13</t>
  </si>
  <si>
    <t>A14</t>
  </si>
  <si>
    <t>A15</t>
  </si>
  <si>
    <t>A16</t>
  </si>
  <si>
    <t>COMMANDER ADMIN AREA</t>
  </si>
  <si>
    <t>ADMINISTRATION - MAINTENANCE</t>
  </si>
  <si>
    <t>SUBTOTAL NON-OFFICE MAINTENANCE AREA</t>
  </si>
  <si>
    <t>ADMINISTRATION - COMMANDER'S SUITE</t>
  </si>
  <si>
    <t>ADMINISTRATION - FLIGHT OPS</t>
  </si>
  <si>
    <t>FLIGHT CHIEF OFFICE</t>
  </si>
  <si>
    <t>A17</t>
  </si>
  <si>
    <t>A19</t>
  </si>
  <si>
    <t>SUBTOTAL ADMINISTRATION - MAINTENANCE AREA</t>
  </si>
  <si>
    <t>SUBTOTAL ADMINISTRATION - FLIGHT OPS (SINGLE FLIGHT) AREA</t>
  </si>
  <si>
    <t>SUBTOTAL ADMINISTRATION - FLIGHT OPS (6 FLIGHT POC) AREA</t>
  </si>
  <si>
    <t>SUBTOTAL ADMINISTRATION - COMMANDER'S SUITE AREA</t>
  </si>
  <si>
    <t>RADIO MAINTENANCE OPEN OFFICE</t>
  </si>
  <si>
    <t>PHYSICAL ASSESSMENT AREA (EXAM ROOM)</t>
  </si>
  <si>
    <t>FIRST SERGEANT OFFICE</t>
  </si>
  <si>
    <t>WEAPONS CLEANING</t>
  </si>
  <si>
    <t>SUBTOTAL TOILET/SHOWER/LOCKER AREA</t>
  </si>
  <si>
    <t>MUD RESTROOM</t>
  </si>
  <si>
    <t>MUD LAUNDRY</t>
  </si>
  <si>
    <t>SIMULATOR BRIEFING ROOM</t>
  </si>
  <si>
    <t>BENCH STOCK STORAGE</t>
  </si>
  <si>
    <t>Team/Meeting/Mini-Conference Room; Conference Room per Table 6.4 in Air Force Manual 32-1084.</t>
  </si>
  <si>
    <t>C</t>
  </si>
  <si>
    <t>F5</t>
  </si>
  <si>
    <t>F6</t>
  </si>
  <si>
    <t>F7</t>
  </si>
  <si>
    <t>F9</t>
  </si>
  <si>
    <t>F10</t>
  </si>
  <si>
    <t>I2</t>
  </si>
  <si>
    <t>I3</t>
  </si>
  <si>
    <t>LOBBY</t>
  </si>
  <si>
    <t>A18</t>
  </si>
  <si>
    <t>A20</t>
  </si>
  <si>
    <t>A21</t>
  </si>
  <si>
    <t>G4</t>
  </si>
  <si>
    <t>Male/Female ratio of 50/50. Actual fixture count shall be based on International Plumbing Code, latest edition, Chapter 29 and the UFC 3-420-01, latest edition, Plumbing Systems. This 50/50 ratio shall be verified at each installation</t>
  </si>
  <si>
    <t>MEDICAL TECH OFFICE</t>
  </si>
  <si>
    <t>EXERCISE PHYSICIAN OFFICE</t>
  </si>
  <si>
    <t>CLINICAL PSYCHOLOGIST OFFICE</t>
  </si>
  <si>
    <t>HUMAN PERFORMANCE TRAINING CENTER (HPTC)</t>
  </si>
  <si>
    <t>STRENGTH AND CONDITIONING</t>
  </si>
  <si>
    <t>ADMINISTRATION - HPTC</t>
  </si>
  <si>
    <t>CEM OFFICE</t>
  </si>
  <si>
    <t>A22</t>
  </si>
  <si>
    <t>A23</t>
  </si>
  <si>
    <t>A24</t>
  </si>
  <si>
    <t>A25</t>
  </si>
  <si>
    <t>ADMINISTRATION - OPS SUPPORT FLIGHT</t>
  </si>
  <si>
    <t>A26</t>
  </si>
  <si>
    <t>G5</t>
  </si>
  <si>
    <t>SUBTOTAL ADMINISTRATION - HPTC AREA</t>
  </si>
  <si>
    <t>FILING/STORAGE/PRINT</t>
  </si>
  <si>
    <t>SUBTOTAL HPTC AREA</t>
  </si>
  <si>
    <t>COMMAND STORAGE/PRINT</t>
  </si>
  <si>
    <t>HPTC STORAGE</t>
  </si>
  <si>
    <t>HUMAN PERFORMANCE SUPERVISOR/STRENGTH TRAINING OFFICE</t>
  </si>
  <si>
    <t>COMMANDER CONFERENCE ROOM</t>
  </si>
  <si>
    <t>DIRECTOR OF OPERATIONS OFFICE</t>
  </si>
  <si>
    <t>FLIGHT COMMANDER OFFICE</t>
  </si>
  <si>
    <t>FLIGHT OPERATIONS OPEN OFFICE</t>
  </si>
  <si>
    <t>OPERATIONS SUPPORT OPEN OFFICE</t>
  </si>
  <si>
    <t>SUBTOTAL ADMINISTRATION - OPS SUPPORT FLIGHT AREA</t>
  </si>
  <si>
    <t>RECYCLE / VENDING</t>
  </si>
  <si>
    <t>LOGDET STORAGE</t>
  </si>
  <si>
    <t>SIMULATOR OFFICE</t>
  </si>
  <si>
    <t>WEAPONS OFFICE / MAINTENANCE</t>
  </si>
  <si>
    <t>HYDRO THERAPY ROOM</t>
  </si>
  <si>
    <t>COMMUNICATIONS ROOM</t>
  </si>
  <si>
    <t>ELECTRICAL ROOM</t>
  </si>
  <si>
    <t>MECHANICAL ROOM</t>
  </si>
  <si>
    <t>Quantity of personnel in Simulator Office is dependent upon the number of Simulator types required for the facility.</t>
  </si>
  <si>
    <t>Provide 15 SF/person in accordance with UFC 4-215-01 Armories and Arms Rooms. Plan for one flight of personnel in this room at one time.</t>
  </si>
  <si>
    <t>G6</t>
  </si>
  <si>
    <t>NUTRITION EDUCATION ROOM</t>
  </si>
  <si>
    <t>Square footage  is based on the HPTC Planning Tool with a factor of 240 personnel.</t>
  </si>
  <si>
    <t>MULTI-PURPOSE ROOM STORAGE</t>
  </si>
  <si>
    <t>FLIGHT BRIEFING ROOM</t>
  </si>
  <si>
    <t>TABLE TOP SIMULATOR</t>
  </si>
  <si>
    <t>ASOC REHEARSAL SIMULATOR</t>
  </si>
  <si>
    <t>TOTAL EXTERIOR AREA</t>
  </si>
  <si>
    <t>RACK ROOM</t>
  </si>
  <si>
    <t>STUDY / SAFE ROOM</t>
  </si>
  <si>
    <t>WEAPONS AND TACTICS OFFICE</t>
  </si>
  <si>
    <t xml:space="preserve">MATERIAL CONTROL OPEN OFFICE </t>
  </si>
  <si>
    <t xml:space="preserve">COMBAT MISSION SUPPORT MAINTENANCE </t>
  </si>
  <si>
    <t>COMBAT MISSION SUPPORT MAINTENANCE OPEN OFFICE</t>
  </si>
  <si>
    <t xml:space="preserve">UNISEX (COMMAND) </t>
  </si>
  <si>
    <t>A27</t>
  </si>
  <si>
    <t xml:space="preserve">SECURE AREA </t>
  </si>
  <si>
    <t>SUBTOTAL SECURE AREA</t>
  </si>
  <si>
    <t>MAINTENANCE EQUIPMENT STORAGE</t>
  </si>
  <si>
    <t xml:space="preserve">C9 </t>
  </si>
  <si>
    <t>TIRE SHOP</t>
  </si>
  <si>
    <t>C10</t>
  </si>
  <si>
    <t>D6</t>
  </si>
  <si>
    <t xml:space="preserve">WHITE CELL ROOM </t>
  </si>
  <si>
    <t>DEBRIEFING ROOM</t>
  </si>
  <si>
    <t>MISSION PLANNING CENTER</t>
  </si>
  <si>
    <t>WEAPONS AND TACTICS OPEN OFFICE</t>
  </si>
  <si>
    <t>F11</t>
  </si>
  <si>
    <t>INTEL OPEN OFFICE</t>
  </si>
  <si>
    <t>INDIVIDUAL TACTICAL EQUIPMENT STORAGE</t>
  </si>
  <si>
    <t>MEN'S LOCKER</t>
  </si>
  <si>
    <t>MEN'S SHOWER</t>
  </si>
  <si>
    <t>MEN’S RESTROOM</t>
  </si>
  <si>
    <t>WOMEN'S LOCKER</t>
  </si>
  <si>
    <t>WOMEN'S SHOWER</t>
  </si>
  <si>
    <t>WOMEN’S RESTROOM</t>
  </si>
  <si>
    <t>H7</t>
  </si>
  <si>
    <t>H8</t>
  </si>
  <si>
    <t>H9</t>
  </si>
  <si>
    <t>H10</t>
  </si>
  <si>
    <t>H11</t>
  </si>
  <si>
    <t>H12</t>
  </si>
  <si>
    <t>H13</t>
  </si>
  <si>
    <t>OUTDOOR TRAINING AREA (HPTC)</t>
  </si>
  <si>
    <t>SENIOR INTEL AND NCOIC</t>
  </si>
  <si>
    <t>COMBAT MISSION SUPPORT FLIGHT CHIEF OFFICE</t>
  </si>
  <si>
    <t>Based on 7'-0" x 7'-0" cage per person.</t>
  </si>
  <si>
    <t>COMBAT MISSION SUPPORT OPEN OFFICE</t>
  </si>
  <si>
    <t>A28</t>
  </si>
  <si>
    <t>A29</t>
  </si>
  <si>
    <t>INTEL TRAINING/ CLASSROOM</t>
  </si>
  <si>
    <t>F8</t>
  </si>
  <si>
    <t xml:space="preserve">DEADMAN ROOM </t>
  </si>
  <si>
    <t>MEN’S  RESTROOM (MAINTENANCE)</t>
  </si>
  <si>
    <t>MEN'S SHOWER/LOCKER (MAINTENANCE)</t>
  </si>
  <si>
    <t>WOMEN’S RESTROOM (MAINTENANCE)</t>
  </si>
  <si>
    <t>WOMEN'S SHOWER/LOCKER (MAINTENANCE)</t>
  </si>
  <si>
    <t>OPERATIONS SUPERINTENDENT OFFICE</t>
  </si>
  <si>
    <t>VEHICLE BATTERY CHARGING ROOM</t>
  </si>
  <si>
    <t>JTAC SIMULATOR SUITE</t>
  </si>
  <si>
    <t>ARMS ROOM</t>
  </si>
  <si>
    <t>SUBTOTAL INDIVIDUAL TACTICAL STORAGE  AREA</t>
  </si>
  <si>
    <t>FIRE PUMP ROOM (IF REQUIRED)</t>
  </si>
  <si>
    <t xml:space="preserve">Net to Gross multiplier of 25% is recommended for this facility; AFM 32-1084 Chapter 1, paragraph 1.10.3 </t>
  </si>
  <si>
    <t>L4</t>
  </si>
  <si>
    <t>If covered vehicle storage is provided, it will be counted as half square footage for the overal facility size. Half of the anticipated required SF is accounted for in this prototype.</t>
  </si>
  <si>
    <t>COVERED VEHICLE STORAGE (AS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</si>
</sst>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2"/>
      <color theme="1"/>
      <name val="Arial"/>
      <family val="2"/>
    </font>
    <font>
      <b/>
      <sz val="12"/>
      <color theme="0"/>
      <name val="Arial"/>
      <family val="2"/>
    </font>
    <font>
      <sz val="12"/>
      <color theme="0"/>
      <name val="Arial"/>
      <family val="2"/>
    </font>
    <font>
      <sz val="10"/>
      <color theme="1"/>
      <name val="Arial"/>
      <family val="2"/>
    </font>
    <font>
      <sz val="11"/>
      <name val="Arial"/>
      <family val="2"/>
    </font>
    <font>
      <b/>
      <sz val="11"/>
      <name val="Arial"/>
      <family val="2"/>
    </font>
    <font>
      <sz val="10.5"/>
      <color theme="1"/>
      <name val="Arial"/>
      <family val="2"/>
    </font>
    <font>
      <sz val="11"/>
      <color theme="1"/>
      <name val="Arial"/>
      <family val="2"/>
    </font>
    <font>
      <sz val="10.5"/>
      <name val="Arial"/>
      <family val="2"/>
    </font>
    <font>
      <b/>
      <sz val="10.5"/>
      <color theme="1"/>
      <name val="Arial"/>
      <family val="2"/>
    </font>
    <font>
      <b/>
      <sz val="11"/>
      <color theme="1"/>
      <name val="Arial"/>
      <family val="2"/>
    </font>
    <font>
      <b/>
      <sz val="10.5"/>
      <name val="Arial"/>
      <family val="2"/>
    </font>
    <font>
      <sz val="10"/>
      <color theme="0" tint="-0.499984740745262"/>
      <name val="Arial"/>
      <family val="2"/>
    </font>
    <font>
      <b/>
      <sz val="11"/>
      <color theme="0"/>
      <name val="Arial"/>
      <family val="2"/>
    </font>
    <font>
      <b/>
      <sz val="12"/>
      <color theme="1"/>
      <name val="Arial"/>
      <family val="2"/>
    </font>
    <font>
      <sz val="10"/>
      <color theme="0"/>
      <name val="Arial"/>
      <family val="2"/>
    </font>
    <font>
      <sz val="8"/>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solid">
        <fgColor rgb="FF5787C1"/>
        <bgColor indexed="64"/>
      </patternFill>
    </fill>
    <fill>
      <patternFill patternType="solid">
        <fgColor rgb="FF9CB997"/>
        <bgColor indexed="64"/>
      </patternFill>
    </fill>
    <fill>
      <patternFill patternType="solid">
        <fgColor rgb="FFD3C7AB"/>
        <bgColor indexed="64"/>
      </patternFill>
    </fill>
    <fill>
      <patternFill patternType="solid">
        <fgColor rgb="FFC9D6A3"/>
        <bgColor indexed="64"/>
      </patternFill>
    </fill>
    <fill>
      <patternFill patternType="solid">
        <fgColor rgb="FFAADDD6"/>
        <bgColor indexed="64"/>
      </patternFill>
    </fill>
    <fill>
      <patternFill patternType="solid">
        <fgColor rgb="FF8BA6B2"/>
        <bgColor indexed="64"/>
      </patternFill>
    </fill>
    <fill>
      <patternFill patternType="solid">
        <fgColor rgb="FFFFC185"/>
        <bgColor indexed="64"/>
      </patternFill>
    </fill>
    <fill>
      <patternFill patternType="solid">
        <fgColor rgb="FFCC7A89"/>
        <bgColor indexed="64"/>
      </patternFill>
    </fill>
    <fill>
      <patternFill patternType="solid">
        <fgColor rgb="FFFFFFA4"/>
        <bgColor indexed="64"/>
      </patternFill>
    </fill>
    <fill>
      <patternFill patternType="solid">
        <fgColor rgb="FFCCACAF"/>
        <bgColor indexed="64"/>
      </patternFill>
    </fill>
    <fill>
      <patternFill patternType="solid">
        <fgColor theme="3" tint="-0.249977111117893"/>
        <bgColor indexed="64"/>
      </patternFill>
    </fill>
    <fill>
      <patternFill patternType="solid">
        <fgColor rgb="FFC6A2CC"/>
        <bgColor indexed="64"/>
      </patternFill>
    </fill>
    <fill>
      <patternFill patternType="solid">
        <fgColor theme="0" tint="-0.14999847407452621"/>
        <bgColor indexed="64"/>
      </patternFill>
    </fill>
    <fill>
      <patternFill patternType="solid">
        <fgColor theme="0"/>
        <bgColor indexed="64"/>
      </patternFill>
    </fill>
  </fills>
  <borders count="3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auto="1"/>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331">
    <xf numFmtId="0" fontId="0" fillId="0" borderId="0" xfId="0"/>
    <xf numFmtId="0" fontId="1" fillId="0" borderId="22" xfId="0" applyFont="1" applyBorder="1"/>
    <xf numFmtId="0" fontId="2" fillId="3" borderId="1" xfId="0" applyFont="1" applyFill="1" applyBorder="1" applyAlignment="1">
      <alignment horizontal="center" vertical="center" wrapText="1"/>
    </xf>
    <xf numFmtId="0" fontId="3" fillId="0" borderId="22" xfId="0" applyFont="1" applyBorder="1"/>
    <xf numFmtId="1" fontId="2" fillId="3" borderId="1" xfId="0" applyNumberFormat="1" applyFont="1" applyFill="1" applyBorder="1" applyAlignment="1">
      <alignment horizontal="center" vertical="center" wrapText="1"/>
    </xf>
    <xf numFmtId="0" fontId="3" fillId="0" borderId="22" xfId="0" applyFont="1" applyBorder="1" applyAlignment="1">
      <alignment horizontal="center" wrapText="1"/>
    </xf>
    <xf numFmtId="0" fontId="1" fillId="0" borderId="0" xfId="0" applyFont="1"/>
    <xf numFmtId="3" fontId="1" fillId="0" borderId="0" xfId="0" applyNumberFormat="1" applyFont="1"/>
    <xf numFmtId="0" fontId="1" fillId="0" borderId="20" xfId="0" applyFont="1" applyBorder="1"/>
    <xf numFmtId="0" fontId="4" fillId="0" borderId="12" xfId="0" applyFont="1" applyBorder="1" applyAlignment="1">
      <alignment vertical="center"/>
    </xf>
    <xf numFmtId="0" fontId="5" fillId="2" borderId="10" xfId="0" applyFont="1" applyFill="1" applyBorder="1" applyAlignment="1">
      <alignment horizontal="center" vertical="center" wrapText="1"/>
    </xf>
    <xf numFmtId="0" fontId="4" fillId="0" borderId="0" xfId="0" applyFont="1" applyAlignment="1">
      <alignment vertical="center"/>
    </xf>
    <xf numFmtId="0" fontId="5" fillId="2" borderId="5" xfId="0" applyFont="1" applyFill="1" applyBorder="1" applyAlignment="1">
      <alignment vertical="center"/>
    </xf>
    <xf numFmtId="0" fontId="5" fillId="2" borderId="7" xfId="0" applyFont="1" applyFill="1" applyBorder="1" applyAlignment="1">
      <alignment vertical="center"/>
    </xf>
    <xf numFmtId="0" fontId="5" fillId="0" borderId="12" xfId="0" applyFont="1" applyBorder="1" applyAlignment="1">
      <alignment vertical="center"/>
    </xf>
    <xf numFmtId="1" fontId="5" fillId="2" borderId="10" xfId="0" applyNumberFormat="1"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Alignment="1">
      <alignment horizontal="center" vertical="center" wrapText="1"/>
    </xf>
    <xf numFmtId="3" fontId="6" fillId="2" borderId="5" xfId="0" applyNumberFormat="1" applyFont="1" applyFill="1" applyBorder="1" applyAlignment="1">
      <alignment horizontal="center" vertical="center" wrapText="1"/>
    </xf>
    <xf numFmtId="4" fontId="6" fillId="2" borderId="14" xfId="0" applyNumberFormat="1" applyFont="1" applyFill="1" applyBorder="1" applyAlignment="1">
      <alignment horizontal="center" vertical="center" wrapText="1"/>
    </xf>
    <xf numFmtId="3" fontId="4" fillId="0" borderId="0" xfId="0" applyNumberFormat="1" applyFont="1" applyAlignment="1">
      <alignment vertical="center"/>
    </xf>
    <xf numFmtId="0" fontId="4" fillId="0" borderId="12" xfId="0" applyFont="1" applyBorder="1"/>
    <xf numFmtId="0" fontId="7" fillId="0" borderId="19" xfId="0" applyFont="1" applyBorder="1" applyAlignment="1">
      <alignment horizontal="center"/>
    </xf>
    <xf numFmtId="0" fontId="7" fillId="0" borderId="0" xfId="0" applyFont="1"/>
    <xf numFmtId="1" fontId="7" fillId="0" borderId="0" xfId="0" applyNumberFormat="1" applyFont="1" applyAlignment="1">
      <alignment horizontal="center"/>
    </xf>
    <xf numFmtId="0" fontId="7" fillId="0" borderId="0" xfId="0" applyFont="1" applyAlignment="1">
      <alignment horizontal="center"/>
    </xf>
    <xf numFmtId="3" fontId="7" fillId="0" borderId="0" xfId="0" applyNumberFormat="1" applyFont="1"/>
    <xf numFmtId="4" fontId="7" fillId="0" borderId="0" xfId="0" applyNumberFormat="1" applyFont="1"/>
    <xf numFmtId="0" fontId="8" fillId="0" borderId="0" xfId="0" applyFont="1"/>
    <xf numFmtId="0" fontId="8" fillId="0" borderId="21" xfId="0" applyFont="1" applyBorder="1"/>
    <xf numFmtId="0" fontId="4" fillId="0" borderId="0" xfId="0" applyFont="1"/>
    <xf numFmtId="3" fontId="4" fillId="0" borderId="0" xfId="0" applyNumberFormat="1" applyFont="1"/>
    <xf numFmtId="0" fontId="7" fillId="9" borderId="1" xfId="0" applyFont="1" applyFill="1" applyBorder="1" applyAlignment="1">
      <alignment horizontal="center"/>
    </xf>
    <xf numFmtId="1" fontId="7" fillId="9" borderId="1" xfId="0" applyNumberFormat="1" applyFont="1" applyFill="1" applyBorder="1" applyAlignment="1">
      <alignment horizontal="center"/>
    </xf>
    <xf numFmtId="0" fontId="7" fillId="9" borderId="1" xfId="0" applyFont="1" applyFill="1" applyBorder="1"/>
    <xf numFmtId="0" fontId="7" fillId="0" borderId="12" xfId="0" applyFont="1" applyBorder="1" applyAlignment="1">
      <alignment horizontal="center"/>
    </xf>
    <xf numFmtId="0" fontId="7" fillId="0" borderId="8" xfId="0" applyFont="1" applyBorder="1"/>
    <xf numFmtId="0" fontId="7" fillId="0" borderId="9" xfId="0" applyFont="1" applyBorder="1"/>
    <xf numFmtId="1" fontId="7" fillId="0" borderId="12" xfId="0" applyNumberFormat="1" applyFont="1" applyBorder="1" applyAlignment="1">
      <alignment horizontal="center"/>
    </xf>
    <xf numFmtId="3" fontId="7" fillId="0" borderId="8" xfId="0" applyNumberFormat="1" applyFont="1" applyBorder="1"/>
    <xf numFmtId="4" fontId="7" fillId="0" borderId="13" xfId="0" applyNumberFormat="1" applyFont="1" applyBorder="1"/>
    <xf numFmtId="0" fontId="9" fillId="0" borderId="12" xfId="0" applyFont="1" applyBorder="1" applyAlignment="1">
      <alignment horizontal="center" vertical="center"/>
    </xf>
    <xf numFmtId="0" fontId="10" fillId="0" borderId="17" xfId="0" applyFont="1" applyBorder="1" applyAlignment="1">
      <alignment horizontal="center" vertical="center"/>
    </xf>
    <xf numFmtId="0" fontId="10" fillId="0" borderId="0" xfId="0" applyFont="1" applyAlignment="1">
      <alignment vertical="center"/>
    </xf>
    <xf numFmtId="0" fontId="10" fillId="0" borderId="15" xfId="0" applyFont="1" applyBorder="1" applyAlignment="1">
      <alignment vertical="center"/>
    </xf>
    <xf numFmtId="0" fontId="10" fillId="0" borderId="16" xfId="0" applyFont="1" applyBorder="1" applyAlignment="1">
      <alignment horizontal="right" vertical="center"/>
    </xf>
    <xf numFmtId="1" fontId="10" fillId="0" borderId="17" xfId="0" applyNumberFormat="1" applyFont="1" applyBorder="1" applyAlignment="1">
      <alignment horizontal="center" vertical="center"/>
    </xf>
    <xf numFmtId="3" fontId="10" fillId="0" borderId="15" xfId="0" applyNumberFormat="1" applyFont="1" applyBorder="1" applyAlignment="1">
      <alignment vertical="center"/>
    </xf>
    <xf numFmtId="4" fontId="10" fillId="0" borderId="11" xfId="0" applyNumberFormat="1" applyFont="1" applyBorder="1" applyAlignment="1">
      <alignment vertical="center"/>
    </xf>
    <xf numFmtId="0" fontId="11" fillId="0" borderId="0" xfId="0" applyFont="1" applyAlignment="1">
      <alignment vertical="center"/>
    </xf>
    <xf numFmtId="0" fontId="12" fillId="0" borderId="17" xfId="0" applyFont="1" applyBorder="1" applyAlignment="1">
      <alignment vertical="center"/>
    </xf>
    <xf numFmtId="0" fontId="7" fillId="0" borderId="5" xfId="0" applyFont="1" applyBorder="1" applyAlignment="1">
      <alignment horizontal="center"/>
    </xf>
    <xf numFmtId="0" fontId="10" fillId="0" borderId="0" xfId="0" applyFont="1" applyAlignment="1">
      <alignment horizontal="right" vertical="center"/>
    </xf>
    <xf numFmtId="1" fontId="7" fillId="0" borderId="0" xfId="0" applyNumberFormat="1" applyFont="1"/>
    <xf numFmtId="0" fontId="10" fillId="0" borderId="0" xfId="0" applyFont="1"/>
    <xf numFmtId="4" fontId="11" fillId="0" borderId="0" xfId="0" applyNumberFormat="1" applyFont="1"/>
    <xf numFmtId="0" fontId="9" fillId="0" borderId="0" xfId="0" applyFont="1"/>
    <xf numFmtId="0" fontId="10" fillId="0" borderId="17" xfId="0" applyFont="1" applyBorder="1" applyAlignment="1">
      <alignment horizontal="center"/>
    </xf>
    <xf numFmtId="0" fontId="10" fillId="0" borderId="15" xfId="0" applyFont="1" applyBorder="1"/>
    <xf numFmtId="0" fontId="10" fillId="0" borderId="16" xfId="0" applyFont="1" applyBorder="1" applyAlignment="1">
      <alignment horizontal="right"/>
    </xf>
    <xf numFmtId="1" fontId="10" fillId="0" borderId="17" xfId="0" applyNumberFormat="1" applyFont="1" applyBorder="1" applyAlignment="1">
      <alignment horizontal="center"/>
    </xf>
    <xf numFmtId="3" fontId="10" fillId="0" borderId="15" xfId="0" applyNumberFormat="1" applyFont="1" applyBorder="1"/>
    <xf numFmtId="4" fontId="10" fillId="0" borderId="11" xfId="0" applyNumberFormat="1" applyFont="1" applyBorder="1"/>
    <xf numFmtId="0" fontId="11" fillId="0" borderId="0" xfId="0" applyFont="1"/>
    <xf numFmtId="0" fontId="12" fillId="0" borderId="17" xfId="0" applyFont="1" applyBorder="1"/>
    <xf numFmtId="0" fontId="7" fillId="4" borderId="1" xfId="0" applyFont="1" applyFill="1" applyBorder="1" applyAlignment="1">
      <alignment horizontal="center"/>
    </xf>
    <xf numFmtId="1" fontId="7" fillId="4" borderId="1" xfId="0" applyNumberFormat="1" applyFont="1" applyFill="1" applyBorder="1" applyAlignment="1">
      <alignment horizontal="center"/>
    </xf>
    <xf numFmtId="0" fontId="9" fillId="4" borderId="1" xfId="0" applyFont="1" applyFill="1" applyBorder="1"/>
    <xf numFmtId="1" fontId="7" fillId="0" borderId="12" xfId="0" applyNumberFormat="1" applyFont="1" applyBorder="1" applyAlignment="1">
      <alignment horizontal="center" vertical="center"/>
    </xf>
    <xf numFmtId="0" fontId="7" fillId="0" borderId="12" xfId="0" applyFont="1" applyBorder="1" applyAlignment="1">
      <alignment horizontal="center" vertical="center"/>
    </xf>
    <xf numFmtId="0" fontId="9" fillId="0" borderId="12" xfId="0" applyFont="1" applyBorder="1" applyAlignment="1">
      <alignment horizontal="center"/>
    </xf>
    <xf numFmtId="3" fontId="7" fillId="0" borderId="18" xfId="0" applyNumberFormat="1" applyFont="1" applyBorder="1"/>
    <xf numFmtId="4" fontId="7" fillId="0" borderId="9" xfId="0" applyNumberFormat="1" applyFont="1" applyBorder="1"/>
    <xf numFmtId="0" fontId="7" fillId="0" borderId="17" xfId="0" applyFont="1" applyBorder="1" applyAlignment="1">
      <alignment horizontal="center"/>
    </xf>
    <xf numFmtId="0" fontId="7" fillId="0" borderId="15" xfId="0" applyFont="1" applyBorder="1"/>
    <xf numFmtId="1" fontId="7" fillId="0" borderId="17" xfId="0" applyNumberFormat="1" applyFont="1" applyBorder="1" applyAlignment="1">
      <alignment horizontal="center"/>
    </xf>
    <xf numFmtId="4" fontId="10" fillId="0" borderId="16" xfId="0" applyNumberFormat="1" applyFont="1" applyBorder="1"/>
    <xf numFmtId="0" fontId="9" fillId="0" borderId="17" xfId="0" applyFont="1" applyBorder="1"/>
    <xf numFmtId="0" fontId="7" fillId="0" borderId="0" xfId="0" applyFont="1" applyAlignment="1">
      <alignment horizontal="center" vertical="center"/>
    </xf>
    <xf numFmtId="0" fontId="7" fillId="10" borderId="1" xfId="0" applyFont="1" applyFill="1" applyBorder="1" applyAlignment="1">
      <alignment horizontal="center"/>
    </xf>
    <xf numFmtId="1" fontId="7" fillId="10" borderId="1" xfId="0" applyNumberFormat="1" applyFont="1" applyFill="1" applyBorder="1" applyAlignment="1">
      <alignment horizontal="center"/>
    </xf>
    <xf numFmtId="0" fontId="9" fillId="10" borderId="1" xfId="0" applyFont="1" applyFill="1" applyBorder="1"/>
    <xf numFmtId="0" fontId="7" fillId="0" borderId="9" xfId="0" applyFont="1" applyBorder="1" applyAlignment="1">
      <alignment vertical="center"/>
    </xf>
    <xf numFmtId="0" fontId="7" fillId="0" borderId="12" xfId="0" applyFont="1" applyBorder="1" applyAlignment="1">
      <alignment horizontal="center" vertical="top"/>
    </xf>
    <xf numFmtId="0" fontId="7" fillId="5" borderId="1" xfId="0" applyFont="1" applyFill="1" applyBorder="1" applyAlignment="1">
      <alignment horizontal="center"/>
    </xf>
    <xf numFmtId="1" fontId="7" fillId="5" borderId="1" xfId="0" applyNumberFormat="1" applyFont="1" applyFill="1" applyBorder="1" applyAlignment="1">
      <alignment horizontal="center"/>
    </xf>
    <xf numFmtId="3" fontId="7" fillId="5" borderId="19" xfId="0" applyNumberFormat="1" applyFont="1" applyFill="1" applyBorder="1"/>
    <xf numFmtId="4" fontId="7" fillId="5" borderId="21" xfId="0" applyNumberFormat="1" applyFont="1" applyFill="1" applyBorder="1"/>
    <xf numFmtId="0" fontId="9" fillId="5" borderId="1" xfId="0" applyFont="1" applyFill="1" applyBorder="1"/>
    <xf numFmtId="3" fontId="10" fillId="0" borderId="0" xfId="0" applyNumberFormat="1" applyFont="1"/>
    <xf numFmtId="4" fontId="10" fillId="0" borderId="0" xfId="0" applyNumberFormat="1" applyFont="1"/>
    <xf numFmtId="0" fontId="9" fillId="0" borderId="9" xfId="0" applyFont="1" applyBorder="1"/>
    <xf numFmtId="0" fontId="7" fillId="11" borderId="1" xfId="0" applyFont="1" applyFill="1" applyBorder="1" applyAlignment="1">
      <alignment horizontal="center"/>
    </xf>
    <xf numFmtId="1" fontId="7" fillId="11" borderId="1" xfId="0" applyNumberFormat="1" applyFont="1" applyFill="1" applyBorder="1" applyAlignment="1">
      <alignment horizontal="center"/>
    </xf>
    <xf numFmtId="3" fontId="7" fillId="11" borderId="19" xfId="0" applyNumberFormat="1" applyFont="1" applyFill="1" applyBorder="1"/>
    <xf numFmtId="4" fontId="7" fillId="11" borderId="21" xfId="0" applyNumberFormat="1" applyFont="1" applyFill="1" applyBorder="1"/>
    <xf numFmtId="0" fontId="9" fillId="11" borderId="1" xfId="0" applyFont="1" applyFill="1" applyBorder="1"/>
    <xf numFmtId="0" fontId="13" fillId="0" borderId="0" xfId="0" applyFont="1"/>
    <xf numFmtId="3" fontId="13" fillId="0" borderId="0" xfId="0" applyNumberFormat="1" applyFont="1"/>
    <xf numFmtId="3" fontId="10" fillId="0" borderId="23" xfId="0" applyNumberFormat="1" applyFont="1" applyBorder="1"/>
    <xf numFmtId="0" fontId="7" fillId="12" borderId="1" xfId="0" applyFont="1" applyFill="1" applyBorder="1" applyAlignment="1">
      <alignment horizontal="center"/>
    </xf>
    <xf numFmtId="1" fontId="7" fillId="12" borderId="1" xfId="0" applyNumberFormat="1" applyFont="1" applyFill="1" applyBorder="1" applyAlignment="1">
      <alignment horizontal="center"/>
    </xf>
    <xf numFmtId="3" fontId="7" fillId="12" borderId="19" xfId="0" applyNumberFormat="1" applyFont="1" applyFill="1" applyBorder="1"/>
    <xf numFmtId="4" fontId="7" fillId="12" borderId="21" xfId="0" applyNumberFormat="1" applyFont="1" applyFill="1" applyBorder="1"/>
    <xf numFmtId="0" fontId="9" fillId="12" borderId="1" xfId="0" applyFont="1" applyFill="1" applyBorder="1"/>
    <xf numFmtId="0" fontId="7" fillId="7" borderId="1" xfId="0" applyFont="1" applyFill="1" applyBorder="1" applyAlignment="1">
      <alignment horizontal="center"/>
    </xf>
    <xf numFmtId="1" fontId="7" fillId="7" borderId="1" xfId="0" applyNumberFormat="1" applyFont="1" applyFill="1" applyBorder="1" applyAlignment="1">
      <alignment horizontal="center"/>
    </xf>
    <xf numFmtId="3" fontId="7" fillId="7" borderId="19" xfId="0" applyNumberFormat="1" applyFont="1" applyFill="1" applyBorder="1"/>
    <xf numFmtId="4" fontId="7" fillId="7" borderId="21" xfId="0" applyNumberFormat="1" applyFont="1" applyFill="1" applyBorder="1"/>
    <xf numFmtId="0" fontId="9" fillId="7" borderId="1" xfId="0" applyFont="1" applyFill="1" applyBorder="1"/>
    <xf numFmtId="0" fontId="7" fillId="8" borderId="1" xfId="0" applyFont="1" applyFill="1" applyBorder="1" applyAlignment="1">
      <alignment horizontal="center"/>
    </xf>
    <xf numFmtId="1" fontId="7" fillId="8" borderId="1" xfId="0" applyNumberFormat="1" applyFont="1" applyFill="1" applyBorder="1" applyAlignment="1">
      <alignment horizontal="center"/>
    </xf>
    <xf numFmtId="3" fontId="7" fillId="8" borderId="19" xfId="0" applyNumberFormat="1" applyFont="1" applyFill="1" applyBorder="1"/>
    <xf numFmtId="4" fontId="7" fillId="8" borderId="21" xfId="0" applyNumberFormat="1" applyFont="1" applyFill="1" applyBorder="1"/>
    <xf numFmtId="0" fontId="9" fillId="8" borderId="1" xfId="0" applyFont="1" applyFill="1" applyBorder="1"/>
    <xf numFmtId="0" fontId="7" fillId="6" borderId="1" xfId="0" applyFont="1" applyFill="1" applyBorder="1" applyAlignment="1">
      <alignment horizontal="center"/>
    </xf>
    <xf numFmtId="1" fontId="7" fillId="6" borderId="22" xfId="0" applyNumberFormat="1" applyFont="1" applyFill="1" applyBorder="1" applyAlignment="1">
      <alignment horizontal="center"/>
    </xf>
    <xf numFmtId="3" fontId="7" fillId="6" borderId="19" xfId="0" applyNumberFormat="1" applyFont="1" applyFill="1" applyBorder="1"/>
    <xf numFmtId="4" fontId="7" fillId="6" borderId="21" xfId="0" applyNumberFormat="1" applyFont="1" applyFill="1" applyBorder="1"/>
    <xf numFmtId="0" fontId="9" fillId="6" borderId="1" xfId="0" applyFont="1" applyFill="1" applyBorder="1"/>
    <xf numFmtId="0" fontId="4" fillId="0" borderId="8" xfId="0" applyFont="1" applyBorder="1"/>
    <xf numFmtId="0" fontId="9" fillId="0" borderId="22" xfId="0" applyFont="1" applyBorder="1" applyAlignment="1">
      <alignment horizontal="center" vertical="center"/>
    </xf>
    <xf numFmtId="0" fontId="9" fillId="0" borderId="10" xfId="0" applyFont="1" applyBorder="1" applyAlignment="1">
      <alignment horizontal="center" vertical="center"/>
    </xf>
    <xf numFmtId="0" fontId="8" fillId="0" borderId="8" xfId="0" applyFont="1" applyBorder="1" applyAlignment="1">
      <alignment horizontal="center"/>
    </xf>
    <xf numFmtId="1" fontId="8" fillId="0" borderId="0" xfId="0" applyNumberFormat="1" applyFont="1" applyAlignment="1">
      <alignment horizontal="center"/>
    </xf>
    <xf numFmtId="0" fontId="8" fillId="0" borderId="0" xfId="0" applyFont="1" applyAlignment="1">
      <alignment horizontal="center"/>
    </xf>
    <xf numFmtId="3" fontId="8" fillId="0" borderId="0" xfId="0" applyNumberFormat="1" applyFont="1"/>
    <xf numFmtId="4" fontId="14" fillId="13" borderId="26" xfId="0" applyNumberFormat="1" applyFont="1" applyFill="1" applyBorder="1"/>
    <xf numFmtId="0" fontId="1" fillId="0" borderId="5" xfId="0" applyFont="1" applyBorder="1" applyAlignment="1">
      <alignment horizontal="center" vertical="center"/>
    </xf>
    <xf numFmtId="0" fontId="1" fillId="0" borderId="6" xfId="0" applyFont="1" applyBorder="1" applyAlignment="1">
      <alignment vertical="center"/>
    </xf>
    <xf numFmtId="0" fontId="11" fillId="0" borderId="6" xfId="0" applyFont="1" applyBorder="1" applyAlignment="1">
      <alignment horizontal="right" vertical="center"/>
    </xf>
    <xf numFmtId="9" fontId="11" fillId="0" borderId="6" xfId="0" applyNumberFormat="1" applyFont="1" applyBorder="1" applyAlignment="1">
      <alignment horizontal="center" vertical="center"/>
    </xf>
    <xf numFmtId="0" fontId="1" fillId="0" borderId="6" xfId="0" applyFont="1" applyBorder="1" applyAlignment="1">
      <alignment horizontal="center" vertical="center"/>
    </xf>
    <xf numFmtId="3" fontId="15" fillId="0" borderId="6" xfId="0" applyNumberFormat="1" applyFont="1" applyBorder="1" applyAlignment="1">
      <alignment vertical="center"/>
    </xf>
    <xf numFmtId="4" fontId="1" fillId="0" borderId="7" xfId="0" applyNumberFormat="1" applyFont="1" applyBorder="1" applyAlignment="1">
      <alignment vertical="center"/>
    </xf>
    <xf numFmtId="0" fontId="1" fillId="0" borderId="0" xfId="0" applyFont="1" applyAlignment="1">
      <alignment vertical="center"/>
    </xf>
    <xf numFmtId="0" fontId="3" fillId="13" borderId="5" xfId="0" applyFont="1" applyFill="1" applyBorder="1" applyAlignment="1">
      <alignment horizontal="center" vertical="center"/>
    </xf>
    <xf numFmtId="0" fontId="3" fillId="13" borderId="6" xfId="0" applyFont="1" applyFill="1" applyBorder="1" applyAlignment="1">
      <alignment vertical="center"/>
    </xf>
    <xf numFmtId="0" fontId="14" fillId="13" borderId="6" xfId="0" applyFont="1" applyFill="1" applyBorder="1" applyAlignment="1">
      <alignment horizontal="right" vertical="center"/>
    </xf>
    <xf numFmtId="9" fontId="14" fillId="13" borderId="6" xfId="0" applyNumberFormat="1" applyFont="1" applyFill="1" applyBorder="1" applyAlignment="1">
      <alignment horizontal="center" vertical="center"/>
    </xf>
    <xf numFmtId="0" fontId="3" fillId="13" borderId="6" xfId="0" applyFont="1" applyFill="1" applyBorder="1" applyAlignment="1">
      <alignment horizontal="center" vertical="center"/>
    </xf>
    <xf numFmtId="3" fontId="2" fillId="13" borderId="6" xfId="0" applyNumberFormat="1" applyFont="1" applyFill="1" applyBorder="1" applyAlignment="1">
      <alignment vertical="center"/>
    </xf>
    <xf numFmtId="0" fontId="8" fillId="0" borderId="19" xfId="0" applyFont="1" applyBorder="1" applyAlignment="1">
      <alignment horizontal="center"/>
    </xf>
    <xf numFmtId="0" fontId="4" fillId="0" borderId="20" xfId="0" applyFont="1" applyBorder="1"/>
    <xf numFmtId="0" fontId="8" fillId="0" borderId="20" xfId="0" applyFont="1" applyBorder="1"/>
    <xf numFmtId="1" fontId="8" fillId="0" borderId="20" xfId="0" applyNumberFormat="1" applyFont="1" applyBorder="1" applyAlignment="1">
      <alignment horizontal="center"/>
    </xf>
    <xf numFmtId="0" fontId="8" fillId="0" borderId="20" xfId="0" applyFont="1" applyBorder="1" applyAlignment="1">
      <alignment horizontal="center"/>
    </xf>
    <xf numFmtId="3" fontId="8" fillId="0" borderId="20" xfId="0" applyNumberFormat="1" applyFont="1" applyBorder="1"/>
    <xf numFmtId="4" fontId="8" fillId="0" borderId="20" xfId="0" applyNumberFormat="1" applyFont="1" applyBorder="1"/>
    <xf numFmtId="0" fontId="8" fillId="0" borderId="6" xfId="0" applyFont="1" applyBorder="1"/>
    <xf numFmtId="3" fontId="13" fillId="0" borderId="0" xfId="0" applyNumberFormat="1" applyFont="1" applyAlignment="1">
      <alignment vertical="center"/>
    </xf>
    <xf numFmtId="0" fontId="13" fillId="0" borderId="0" xfId="0" applyFont="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8" xfId="0" applyFont="1" applyBorder="1" applyAlignment="1">
      <alignment vertical="center"/>
    </xf>
    <xf numFmtId="1" fontId="4" fillId="0" borderId="0" xfId="0" applyNumberFormat="1" applyFont="1" applyAlignment="1">
      <alignment horizontal="center" vertical="center"/>
    </xf>
    <xf numFmtId="0" fontId="4" fillId="0" borderId="0" xfId="0" applyFont="1" applyAlignment="1">
      <alignment horizontal="center" vertical="center"/>
    </xf>
    <xf numFmtId="0" fontId="9" fillId="0" borderId="2" xfId="0" applyFont="1" applyBorder="1" applyAlignment="1">
      <alignment horizontal="center" vertical="top"/>
    </xf>
    <xf numFmtId="0" fontId="9" fillId="0" borderId="4" xfId="0" applyFont="1" applyBorder="1" applyAlignment="1">
      <alignment horizontal="left" vertical="top" wrapText="1"/>
    </xf>
    <xf numFmtId="0" fontId="9" fillId="0" borderId="8" xfId="0" applyFont="1" applyBorder="1" applyAlignment="1">
      <alignment horizontal="center" vertical="top"/>
    </xf>
    <xf numFmtId="0" fontId="7" fillId="0" borderId="9" xfId="0" applyFont="1" applyBorder="1" applyAlignment="1">
      <alignment vertical="top" wrapText="1"/>
    </xf>
    <xf numFmtId="0" fontId="4" fillId="0" borderId="0" xfId="0" applyFont="1" applyAlignment="1">
      <alignment vertical="top"/>
    </xf>
    <xf numFmtId="1" fontId="4" fillId="0" borderId="0" xfId="0" applyNumberFormat="1" applyFont="1" applyAlignment="1">
      <alignment horizontal="center" vertical="top"/>
    </xf>
    <xf numFmtId="0" fontId="4" fillId="0" borderId="0" xfId="0" applyFont="1" applyAlignment="1">
      <alignment horizontal="center" vertical="top"/>
    </xf>
    <xf numFmtId="3" fontId="4" fillId="0" borderId="0" xfId="0" applyNumberFormat="1" applyFont="1" applyAlignment="1">
      <alignment vertical="top"/>
    </xf>
    <xf numFmtId="0" fontId="4" fillId="0" borderId="0" xfId="0" applyFont="1" applyAlignment="1">
      <alignment vertical="top" wrapText="1"/>
    </xf>
    <xf numFmtId="1" fontId="4" fillId="0" borderId="0" xfId="0" applyNumberFormat="1" applyFont="1" applyAlignment="1">
      <alignment horizontal="center"/>
    </xf>
    <xf numFmtId="0" fontId="4" fillId="0" borderId="0" xfId="0" applyFont="1" applyAlignment="1">
      <alignment horizontal="center"/>
    </xf>
    <xf numFmtId="4" fontId="4" fillId="0" borderId="0" xfId="0" applyNumberFormat="1" applyFont="1"/>
    <xf numFmtId="1" fontId="4" fillId="0" borderId="0" xfId="0" applyNumberFormat="1" applyFont="1" applyAlignment="1">
      <alignment horizontal="center" vertical="top" wrapText="1"/>
    </xf>
    <xf numFmtId="0" fontId="4" fillId="0" borderId="0" xfId="0" applyFont="1" applyAlignment="1">
      <alignment horizontal="center" vertical="top" wrapText="1"/>
    </xf>
    <xf numFmtId="3" fontId="4" fillId="0" borderId="0" xfId="0" applyNumberFormat="1" applyFont="1" applyAlignment="1">
      <alignment vertical="top" wrapText="1"/>
    </xf>
    <xf numFmtId="0" fontId="4" fillId="0" borderId="9" xfId="0" applyFont="1" applyBorder="1"/>
    <xf numFmtId="0" fontId="8" fillId="0" borderId="9" xfId="0" applyFont="1" applyBorder="1"/>
    <xf numFmtId="4" fontId="8" fillId="0" borderId="6" xfId="0" applyNumberFormat="1" applyFont="1" applyBorder="1"/>
    <xf numFmtId="0" fontId="4" fillId="0" borderId="6" xfId="0" applyFont="1" applyBorder="1"/>
    <xf numFmtId="0" fontId="7" fillId="0" borderId="28" xfId="0" applyFont="1" applyBorder="1"/>
    <xf numFmtId="0" fontId="10" fillId="0" borderId="29" xfId="0" applyFont="1" applyBorder="1" applyAlignment="1">
      <alignment horizontal="right" vertical="center"/>
    </xf>
    <xf numFmtId="1" fontId="10" fillId="0" borderId="30" xfId="0" applyNumberFormat="1" applyFont="1" applyBorder="1" applyAlignment="1">
      <alignment horizontal="center"/>
    </xf>
    <xf numFmtId="0" fontId="10" fillId="0" borderId="30" xfId="0" applyFont="1" applyBorder="1" applyAlignment="1">
      <alignment horizontal="center"/>
    </xf>
    <xf numFmtId="3" fontId="10" fillId="0" borderId="31" xfId="0" applyNumberFormat="1" applyFont="1" applyBorder="1"/>
    <xf numFmtId="4" fontId="10" fillId="0" borderId="14" xfId="0" applyNumberFormat="1" applyFont="1" applyBorder="1"/>
    <xf numFmtId="4" fontId="10" fillId="0" borderId="32" xfId="0" applyNumberFormat="1" applyFont="1" applyBorder="1"/>
    <xf numFmtId="0" fontId="9" fillId="0" borderId="27" xfId="0" applyFont="1" applyBorder="1" applyAlignment="1">
      <alignment horizontal="center" vertical="center"/>
    </xf>
    <xf numFmtId="0" fontId="8" fillId="0" borderId="6" xfId="0" applyFont="1" applyBorder="1" applyAlignment="1">
      <alignment horizontal="center"/>
    </xf>
    <xf numFmtId="1" fontId="13" fillId="0" borderId="0" xfId="0" applyNumberFormat="1" applyFont="1"/>
    <xf numFmtId="0" fontId="8" fillId="0" borderId="0" xfId="0" applyFont="1"/>
    <xf numFmtId="0" fontId="7" fillId="0" borderId="20" xfId="0" applyFont="1" applyBorder="1" applyAlignment="1">
      <alignment horizontal="center"/>
    </xf>
    <xf numFmtId="3" fontId="7" fillId="0" borderId="20" xfId="0" applyNumberFormat="1" applyFont="1" applyBorder="1"/>
    <xf numFmtId="0" fontId="9" fillId="0" borderId="20" xfId="0" applyFont="1" applyBorder="1"/>
    <xf numFmtId="0" fontId="7" fillId="0" borderId="9" xfId="0" applyFont="1" applyFill="1" applyBorder="1"/>
    <xf numFmtId="0" fontId="7" fillId="0" borderId="0" xfId="0" applyFont="1" applyFill="1"/>
    <xf numFmtId="1" fontId="7" fillId="0" borderId="12" xfId="0" applyNumberFormat="1" applyFont="1" applyFill="1" applyBorder="1" applyAlignment="1">
      <alignment horizontal="center"/>
    </xf>
    <xf numFmtId="0" fontId="7" fillId="0" borderId="12" xfId="0" applyFont="1" applyFill="1" applyBorder="1" applyAlignment="1">
      <alignment horizontal="center"/>
    </xf>
    <xf numFmtId="3" fontId="7" fillId="0" borderId="18" xfId="0" applyNumberFormat="1" applyFont="1" applyFill="1" applyBorder="1"/>
    <xf numFmtId="4" fontId="7" fillId="0" borderId="9" xfId="0" applyNumberFormat="1" applyFont="1" applyFill="1" applyBorder="1"/>
    <xf numFmtId="0" fontId="8" fillId="0" borderId="0" xfId="0" applyFont="1"/>
    <xf numFmtId="3" fontId="2" fillId="3" borderId="1" xfId="0" applyNumberFormat="1" applyFont="1" applyFill="1" applyBorder="1" applyAlignment="1">
      <alignment horizontal="right" vertical="center" wrapText="1"/>
    </xf>
    <xf numFmtId="3" fontId="6" fillId="2" borderId="5" xfId="0" applyNumberFormat="1" applyFont="1" applyFill="1" applyBorder="1" applyAlignment="1">
      <alignment horizontal="right" vertical="center" wrapText="1"/>
    </xf>
    <xf numFmtId="3" fontId="7" fillId="0" borderId="0" xfId="0" applyNumberFormat="1" applyFont="1" applyAlignment="1">
      <alignment horizontal="right"/>
    </xf>
    <xf numFmtId="3" fontId="7" fillId="9" borderId="1" xfId="0" applyNumberFormat="1" applyFont="1" applyFill="1" applyBorder="1" applyAlignment="1">
      <alignment horizontal="right"/>
    </xf>
    <xf numFmtId="3" fontId="7" fillId="0" borderId="12" xfId="0" applyNumberFormat="1" applyFont="1" applyBorder="1" applyAlignment="1">
      <alignment horizontal="right"/>
    </xf>
    <xf numFmtId="3" fontId="10" fillId="0" borderId="17" xfId="0" applyNumberFormat="1" applyFont="1" applyBorder="1" applyAlignment="1">
      <alignment horizontal="right" vertical="center"/>
    </xf>
    <xf numFmtId="0" fontId="7" fillId="9" borderId="1" xfId="0" applyFont="1" applyFill="1" applyBorder="1" applyAlignment="1">
      <alignment horizontal="right"/>
    </xf>
    <xf numFmtId="3" fontId="7" fillId="0" borderId="17" xfId="0" applyNumberFormat="1" applyFont="1" applyBorder="1" applyAlignment="1">
      <alignment horizontal="right"/>
    </xf>
    <xf numFmtId="3" fontId="10" fillId="0" borderId="30" xfId="0" applyNumberFormat="1" applyFont="1" applyBorder="1" applyAlignment="1">
      <alignment horizontal="right"/>
    </xf>
    <xf numFmtId="3" fontId="10" fillId="0" borderId="17" xfId="0" applyNumberFormat="1" applyFont="1" applyBorder="1" applyAlignment="1">
      <alignment horizontal="right"/>
    </xf>
    <xf numFmtId="3" fontId="7" fillId="0" borderId="20" xfId="0" applyNumberFormat="1" applyFont="1" applyBorder="1" applyAlignment="1">
      <alignment horizontal="right"/>
    </xf>
    <xf numFmtId="3" fontId="7" fillId="4" borderId="1" xfId="0" applyNumberFormat="1" applyFont="1" applyFill="1" applyBorder="1" applyAlignment="1">
      <alignment horizontal="right"/>
    </xf>
    <xf numFmtId="3" fontId="7" fillId="10" borderId="1" xfId="0" applyNumberFormat="1" applyFont="1" applyFill="1" applyBorder="1" applyAlignment="1">
      <alignment horizontal="right"/>
    </xf>
    <xf numFmtId="3" fontId="7" fillId="0" borderId="12" xfId="0" applyNumberFormat="1" applyFont="1" applyFill="1" applyBorder="1" applyAlignment="1">
      <alignment horizontal="right"/>
    </xf>
    <xf numFmtId="3" fontId="7" fillId="5" borderId="1" xfId="0" applyNumberFormat="1" applyFont="1" applyFill="1" applyBorder="1" applyAlignment="1">
      <alignment horizontal="right"/>
    </xf>
    <xf numFmtId="3" fontId="7" fillId="11" borderId="1" xfId="0" applyNumberFormat="1" applyFont="1" applyFill="1" applyBorder="1" applyAlignment="1">
      <alignment horizontal="right"/>
    </xf>
    <xf numFmtId="3" fontId="7" fillId="12" borderId="1" xfId="0" applyNumberFormat="1" applyFont="1" applyFill="1" applyBorder="1" applyAlignment="1">
      <alignment horizontal="right"/>
    </xf>
    <xf numFmtId="3" fontId="7" fillId="7" borderId="1" xfId="0" applyNumberFormat="1" applyFont="1" applyFill="1" applyBorder="1" applyAlignment="1">
      <alignment horizontal="right"/>
    </xf>
    <xf numFmtId="3" fontId="7" fillId="8" borderId="1" xfId="0" applyNumberFormat="1" applyFont="1" applyFill="1" applyBorder="1" applyAlignment="1">
      <alignment horizontal="right"/>
    </xf>
    <xf numFmtId="3" fontId="1" fillId="0" borderId="6" xfId="0" applyNumberFormat="1" applyFont="1" applyBorder="1" applyAlignment="1">
      <alignment horizontal="right" vertical="center"/>
    </xf>
    <xf numFmtId="3" fontId="3" fillId="13" borderId="6" xfId="0" applyNumberFormat="1" applyFont="1" applyFill="1" applyBorder="1" applyAlignment="1">
      <alignment horizontal="right" vertical="center"/>
    </xf>
    <xf numFmtId="3" fontId="8" fillId="0" borderId="20" xfId="0" applyNumberFormat="1" applyFont="1" applyBorder="1" applyAlignment="1">
      <alignment horizontal="right"/>
    </xf>
    <xf numFmtId="3" fontId="7" fillId="6" borderId="1" xfId="0" applyNumberFormat="1" applyFont="1" applyFill="1" applyBorder="1" applyAlignment="1">
      <alignment horizontal="right"/>
    </xf>
    <xf numFmtId="3" fontId="8" fillId="0" borderId="0" xfId="0" applyNumberFormat="1" applyFont="1" applyAlignment="1">
      <alignment horizontal="right"/>
    </xf>
    <xf numFmtId="3" fontId="4" fillId="0" borderId="0" xfId="0" applyNumberFormat="1" applyFont="1" applyAlignment="1">
      <alignment horizontal="right" vertical="center"/>
    </xf>
    <xf numFmtId="3" fontId="4" fillId="0" borderId="0" xfId="0" applyNumberFormat="1" applyFont="1" applyAlignment="1">
      <alignment horizontal="right" vertical="top"/>
    </xf>
    <xf numFmtId="3" fontId="4" fillId="0" borderId="0" xfId="0" applyNumberFormat="1" applyFont="1" applyAlignment="1">
      <alignment horizontal="right"/>
    </xf>
    <xf numFmtId="3" fontId="4" fillId="0" borderId="0" xfId="0" applyNumberFormat="1" applyFont="1" applyAlignment="1">
      <alignment horizontal="right" vertical="top" wrapText="1"/>
    </xf>
    <xf numFmtId="0" fontId="9" fillId="0" borderId="9" xfId="0" applyFont="1" applyBorder="1" applyAlignment="1">
      <alignment horizontal="left" vertical="top" wrapText="1"/>
    </xf>
    <xf numFmtId="0" fontId="8" fillId="0" borderId="0" xfId="0" applyFont="1"/>
    <xf numFmtId="0" fontId="9" fillId="0" borderId="12" xfId="0" applyFont="1" applyFill="1" applyBorder="1" applyAlignment="1">
      <alignment horizontal="center"/>
    </xf>
    <xf numFmtId="0" fontId="9" fillId="0" borderId="12" xfId="0" applyFont="1" applyFill="1" applyBorder="1" applyAlignment="1">
      <alignment horizontal="center" vertical="center"/>
    </xf>
    <xf numFmtId="0" fontId="4" fillId="0" borderId="0" xfId="0" applyFont="1" applyFill="1"/>
    <xf numFmtId="0" fontId="7" fillId="0" borderId="0" xfId="0" applyFont="1" applyBorder="1" applyAlignment="1">
      <alignment horizontal="center" vertical="center"/>
    </xf>
    <xf numFmtId="0" fontId="4" fillId="0" borderId="0" xfId="0" applyFont="1" applyBorder="1"/>
    <xf numFmtId="0" fontId="7" fillId="0" borderId="0" xfId="0" applyFont="1" applyBorder="1" applyAlignment="1">
      <alignment horizontal="center"/>
    </xf>
    <xf numFmtId="0" fontId="7" fillId="0" borderId="0" xfId="0" applyFont="1" applyBorder="1" applyAlignment="1">
      <alignment vertical="top" wrapText="1"/>
    </xf>
    <xf numFmtId="0" fontId="4" fillId="0" borderId="0" xfId="0" applyFont="1" applyBorder="1" applyAlignment="1">
      <alignment vertical="top"/>
    </xf>
    <xf numFmtId="1" fontId="4" fillId="0" borderId="0" xfId="0" applyNumberFormat="1" applyFont="1" applyBorder="1" applyAlignment="1">
      <alignment horizontal="center" vertical="top"/>
    </xf>
    <xf numFmtId="0" fontId="4" fillId="0" borderId="0" xfId="0" applyFont="1" applyBorder="1" applyAlignment="1">
      <alignment horizontal="center" vertical="top"/>
    </xf>
    <xf numFmtId="3" fontId="4" fillId="0" borderId="0" xfId="0" applyNumberFormat="1" applyFont="1" applyBorder="1" applyAlignment="1">
      <alignment horizontal="right" vertical="top"/>
    </xf>
    <xf numFmtId="3" fontId="4" fillId="0" borderId="0" xfId="0" applyNumberFormat="1" applyFont="1" applyBorder="1" applyAlignment="1">
      <alignment vertical="top"/>
    </xf>
    <xf numFmtId="0" fontId="4" fillId="0" borderId="0" xfId="0" applyFont="1" applyBorder="1" applyAlignment="1">
      <alignment vertical="top" wrapText="1"/>
    </xf>
    <xf numFmtId="1" fontId="4" fillId="0" borderId="0" xfId="0" applyNumberFormat="1" applyFont="1" applyBorder="1" applyAlignment="1">
      <alignment horizontal="center"/>
    </xf>
    <xf numFmtId="0" fontId="4" fillId="0" borderId="0" xfId="0" applyFont="1" applyBorder="1" applyAlignment="1">
      <alignment horizontal="center"/>
    </xf>
    <xf numFmtId="3" fontId="4" fillId="0" borderId="0" xfId="0" applyNumberFormat="1" applyFont="1" applyBorder="1" applyAlignment="1">
      <alignment horizontal="right"/>
    </xf>
    <xf numFmtId="3" fontId="4" fillId="0" borderId="0" xfId="0" applyNumberFormat="1" applyFont="1" applyBorder="1"/>
    <xf numFmtId="4" fontId="4" fillId="0" borderId="0" xfId="0" applyNumberFormat="1" applyFont="1" applyBorder="1"/>
    <xf numFmtId="0" fontId="7" fillId="0" borderId="3" xfId="0" applyFont="1" applyBorder="1" applyAlignment="1">
      <alignment vertical="top" wrapText="1"/>
    </xf>
    <xf numFmtId="0" fontId="7" fillId="2" borderId="17" xfId="0" applyFont="1" applyFill="1" applyBorder="1" applyAlignment="1">
      <alignment horizontal="center"/>
    </xf>
    <xf numFmtId="0" fontId="7" fillId="2" borderId="15" xfId="0" applyFont="1" applyFill="1" applyBorder="1"/>
    <xf numFmtId="0" fontId="10" fillId="2" borderId="16" xfId="0" applyFont="1" applyFill="1" applyBorder="1" applyAlignment="1">
      <alignment horizontal="right" vertical="center"/>
    </xf>
    <xf numFmtId="1" fontId="7" fillId="2" borderId="17" xfId="0" applyNumberFormat="1" applyFont="1" applyFill="1" applyBorder="1" applyAlignment="1">
      <alignment horizontal="center"/>
    </xf>
    <xf numFmtId="3" fontId="7" fillId="2" borderId="17" xfId="0" applyNumberFormat="1" applyFont="1" applyFill="1" applyBorder="1" applyAlignment="1">
      <alignment horizontal="right"/>
    </xf>
    <xf numFmtId="3" fontId="10" fillId="2" borderId="15" xfId="0" applyNumberFormat="1" applyFont="1" applyFill="1" applyBorder="1"/>
    <xf numFmtId="4" fontId="10" fillId="2" borderId="11" xfId="0" applyNumberFormat="1" applyFont="1" applyFill="1" applyBorder="1"/>
    <xf numFmtId="0" fontId="9" fillId="2" borderId="17" xfId="0" applyFont="1" applyFill="1" applyBorder="1"/>
    <xf numFmtId="0" fontId="8" fillId="0" borderId="0" xfId="0" applyFont="1" applyFill="1"/>
    <xf numFmtId="0" fontId="7" fillId="14" borderId="1" xfId="0" applyFont="1" applyFill="1" applyBorder="1" applyAlignment="1">
      <alignment horizontal="center"/>
    </xf>
    <xf numFmtId="1" fontId="7" fillId="14" borderId="1" xfId="0" applyNumberFormat="1" applyFont="1" applyFill="1" applyBorder="1" applyAlignment="1">
      <alignment horizontal="center"/>
    </xf>
    <xf numFmtId="3" fontId="7" fillId="14" borderId="1" xfId="0" applyNumberFormat="1" applyFont="1" applyFill="1" applyBorder="1" applyAlignment="1">
      <alignment horizontal="right"/>
    </xf>
    <xf numFmtId="3" fontId="7" fillId="14" borderId="19" xfId="0" applyNumberFormat="1" applyFont="1" applyFill="1" applyBorder="1"/>
    <xf numFmtId="4" fontId="7" fillId="14" borderId="21" xfId="0" applyNumberFormat="1" applyFont="1" applyFill="1" applyBorder="1"/>
    <xf numFmtId="0" fontId="9" fillId="14" borderId="1" xfId="0" applyFont="1" applyFill="1" applyBorder="1"/>
    <xf numFmtId="0" fontId="8" fillId="0" borderId="0" xfId="0" applyFont="1"/>
    <xf numFmtId="0" fontId="8" fillId="0" borderId="0" xfId="0" applyFont="1"/>
    <xf numFmtId="0" fontId="8" fillId="0" borderId="0" xfId="0" applyFont="1"/>
    <xf numFmtId="3" fontId="7" fillId="0" borderId="8" xfId="0" applyNumberFormat="1" applyFont="1" applyFill="1" applyBorder="1"/>
    <xf numFmtId="0" fontId="8" fillId="0" borderId="0" xfId="0" applyFont="1"/>
    <xf numFmtId="0" fontId="7" fillId="0" borderId="0" xfId="0" applyFont="1" applyBorder="1"/>
    <xf numFmtId="0" fontId="7" fillId="15" borderId="1" xfId="0" applyFont="1" applyFill="1" applyBorder="1" applyAlignment="1">
      <alignment horizontal="center"/>
    </xf>
    <xf numFmtId="1" fontId="7" fillId="15" borderId="1" xfId="0" applyNumberFormat="1" applyFont="1" applyFill="1" applyBorder="1" applyAlignment="1">
      <alignment horizontal="center"/>
    </xf>
    <xf numFmtId="3" fontId="7" fillId="15" borderId="1" xfId="0" applyNumberFormat="1" applyFont="1" applyFill="1" applyBorder="1" applyAlignment="1">
      <alignment horizontal="right"/>
    </xf>
    <xf numFmtId="3" fontId="7" fillId="15" borderId="19" xfId="0" applyNumberFormat="1" applyFont="1" applyFill="1" applyBorder="1"/>
    <xf numFmtId="4" fontId="7" fillId="15" borderId="21" xfId="0" applyNumberFormat="1" applyFont="1" applyFill="1" applyBorder="1"/>
    <xf numFmtId="4" fontId="10" fillId="0" borderId="7" xfId="0" applyNumberFormat="1" applyFont="1" applyBorder="1"/>
    <xf numFmtId="0" fontId="7" fillId="0" borderId="6" xfId="0" applyFont="1" applyBorder="1"/>
    <xf numFmtId="0" fontId="10" fillId="0" borderId="6" xfId="0" applyFont="1" applyBorder="1" applyAlignment="1">
      <alignment horizontal="right" vertical="center"/>
    </xf>
    <xf numFmtId="1" fontId="7" fillId="0" borderId="6" xfId="0" applyNumberFormat="1" applyFont="1" applyBorder="1" applyAlignment="1">
      <alignment horizontal="center"/>
    </xf>
    <xf numFmtId="0" fontId="7" fillId="0" borderId="6" xfId="0" applyFont="1" applyBorder="1" applyAlignment="1">
      <alignment horizontal="center"/>
    </xf>
    <xf numFmtId="3" fontId="7" fillId="0" borderId="6" xfId="0" applyNumberFormat="1" applyFont="1" applyBorder="1" applyAlignment="1">
      <alignment horizontal="right"/>
    </xf>
    <xf numFmtId="3" fontId="10" fillId="0" borderId="6" xfId="0" applyNumberFormat="1" applyFont="1" applyBorder="1"/>
    <xf numFmtId="0" fontId="7" fillId="16" borderId="9" xfId="0" applyFont="1" applyFill="1" applyBorder="1"/>
    <xf numFmtId="0" fontId="9" fillId="0" borderId="0" xfId="0" applyFont="1" applyBorder="1" applyAlignment="1">
      <alignment horizontal="left" vertical="top" wrapText="1"/>
    </xf>
    <xf numFmtId="0" fontId="8" fillId="0" borderId="0" xfId="0" applyFont="1"/>
    <xf numFmtId="0" fontId="9" fillId="0" borderId="0" xfId="0" applyFont="1" applyBorder="1" applyAlignment="1">
      <alignment horizontal="left" vertical="top"/>
    </xf>
    <xf numFmtId="0" fontId="9" fillId="0" borderId="5" xfId="0" applyFont="1" applyBorder="1" applyAlignment="1">
      <alignment horizontal="center" vertical="top"/>
    </xf>
    <xf numFmtId="4" fontId="7" fillId="0" borderId="13" xfId="0" applyNumberFormat="1" applyFont="1" applyFill="1" applyBorder="1"/>
    <xf numFmtId="4" fontId="7" fillId="0" borderId="33" xfId="0" applyNumberFormat="1" applyFont="1" applyFill="1" applyBorder="1"/>
    <xf numFmtId="0" fontId="4" fillId="0" borderId="0" xfId="0" applyFont="1" applyFill="1" applyBorder="1" applyAlignment="1">
      <alignment horizontal="left" vertical="top"/>
    </xf>
    <xf numFmtId="0" fontId="7" fillId="7" borderId="19" xfId="0" applyFont="1" applyFill="1" applyBorder="1"/>
    <xf numFmtId="0" fontId="7" fillId="7" borderId="21" xfId="0" applyFont="1" applyFill="1" applyBorder="1"/>
    <xf numFmtId="0" fontId="8" fillId="0" borderId="0" xfId="0" applyFont="1"/>
    <xf numFmtId="0" fontId="7" fillId="5" borderId="19" xfId="0" applyFont="1" applyFill="1" applyBorder="1"/>
    <xf numFmtId="0" fontId="7" fillId="5" borderId="21" xfId="0" applyFont="1" applyFill="1" applyBorder="1"/>
    <xf numFmtId="0" fontId="7" fillId="11" borderId="19" xfId="0" applyFont="1" applyFill="1" applyBorder="1"/>
    <xf numFmtId="0" fontId="7" fillId="11" borderId="21" xfId="0" applyFont="1" applyFill="1" applyBorder="1"/>
    <xf numFmtId="0" fontId="7" fillId="12" borderId="19" xfId="0" applyFont="1" applyFill="1" applyBorder="1"/>
    <xf numFmtId="0" fontId="7" fillId="12" borderId="21" xfId="0" applyFont="1" applyFill="1" applyBorder="1"/>
    <xf numFmtId="0" fontId="7" fillId="14" borderId="19" xfId="0" applyFont="1" applyFill="1" applyBorder="1"/>
    <xf numFmtId="0" fontId="7" fillId="14" borderId="21" xfId="0" applyFont="1" applyFill="1" applyBorder="1"/>
    <xf numFmtId="0" fontId="7" fillId="8" borderId="19" xfId="0" applyFont="1" applyFill="1" applyBorder="1"/>
    <xf numFmtId="0" fontId="7" fillId="8" borderId="21" xfId="0" applyFont="1" applyFill="1" applyBorder="1"/>
    <xf numFmtId="0" fontId="14" fillId="3" borderId="2" xfId="0" applyFont="1" applyFill="1" applyBorder="1" applyAlignment="1">
      <alignment horizontal="left" vertical="center"/>
    </xf>
    <xf numFmtId="0" fontId="16" fillId="3" borderId="3" xfId="0" applyFont="1" applyFill="1" applyBorder="1" applyAlignment="1">
      <alignment horizontal="left" vertical="center"/>
    </xf>
    <xf numFmtId="0" fontId="16" fillId="3" borderId="4" xfId="0" applyFont="1" applyFill="1" applyBorder="1" applyAlignment="1">
      <alignment horizontal="left" vertical="center"/>
    </xf>
    <xf numFmtId="0" fontId="16" fillId="3" borderId="5" xfId="0" applyFont="1" applyFill="1" applyBorder="1" applyAlignment="1">
      <alignment horizontal="left" vertical="center"/>
    </xf>
    <xf numFmtId="0" fontId="16" fillId="3" borderId="6" xfId="0" applyFont="1" applyFill="1" applyBorder="1" applyAlignment="1">
      <alignment horizontal="left" vertical="center"/>
    </xf>
    <xf numFmtId="0" fontId="16" fillId="3" borderId="7" xfId="0" applyFont="1" applyFill="1" applyBorder="1" applyAlignment="1">
      <alignment horizontal="left" vertical="center"/>
    </xf>
    <xf numFmtId="0" fontId="9" fillId="0" borderId="3" xfId="0" applyFont="1" applyBorder="1" applyAlignment="1">
      <alignment horizontal="left" vertical="top" wrapText="1"/>
    </xf>
    <xf numFmtId="0" fontId="9" fillId="0" borderId="0" xfId="0" applyFont="1" applyBorder="1" applyAlignment="1">
      <alignment horizontal="left" vertical="top" wrapText="1"/>
    </xf>
    <xf numFmtId="0" fontId="2" fillId="3" borderId="19"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19"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7" fillId="9" borderId="19" xfId="0" applyFont="1" applyFill="1" applyBorder="1"/>
    <xf numFmtId="0" fontId="7" fillId="9" borderId="21" xfId="0" applyFont="1" applyFill="1" applyBorder="1"/>
    <xf numFmtId="0" fontId="7" fillId="4" borderId="19" xfId="0" applyFont="1" applyFill="1" applyBorder="1"/>
    <xf numFmtId="0" fontId="7" fillId="4" borderId="21" xfId="0" applyFont="1" applyFill="1" applyBorder="1"/>
    <xf numFmtId="0" fontId="7" fillId="10" borderId="19" xfId="0" applyFont="1" applyFill="1" applyBorder="1"/>
    <xf numFmtId="0" fontId="7" fillId="10" borderId="21" xfId="0" applyFont="1" applyFill="1" applyBorder="1"/>
    <xf numFmtId="0" fontId="9" fillId="0" borderId="6" xfId="0" applyFont="1" applyFill="1" applyBorder="1" applyAlignment="1">
      <alignment horizontal="left" vertical="top" wrapText="1"/>
    </xf>
    <xf numFmtId="0" fontId="9" fillId="0" borderId="7" xfId="0" applyFont="1" applyFill="1" applyBorder="1" applyAlignment="1">
      <alignment horizontal="left" vertical="top" wrapText="1"/>
    </xf>
    <xf numFmtId="0" fontId="7" fillId="15" borderId="19" xfId="0" applyFont="1" applyFill="1" applyBorder="1"/>
    <xf numFmtId="0" fontId="7" fillId="15" borderId="21" xfId="0" applyFont="1" applyFill="1" applyBorder="1"/>
    <xf numFmtId="0" fontId="14" fillId="13" borderId="24" xfId="0" applyFont="1" applyFill="1" applyBorder="1" applyAlignment="1">
      <alignment horizontal="right"/>
    </xf>
    <xf numFmtId="0" fontId="14" fillId="13" borderId="25" xfId="0" applyFont="1" applyFill="1" applyBorder="1" applyAlignment="1">
      <alignment horizontal="right"/>
    </xf>
    <xf numFmtId="3" fontId="14" fillId="13" borderId="25" xfId="0" applyNumberFormat="1" applyFont="1" applyFill="1" applyBorder="1" applyAlignment="1">
      <alignment horizontal="right"/>
    </xf>
    <xf numFmtId="0" fontId="9" fillId="0" borderId="0" xfId="0" applyFont="1" applyFill="1" applyBorder="1" applyAlignment="1">
      <alignment horizontal="left" vertical="top" wrapText="1"/>
    </xf>
    <xf numFmtId="0" fontId="9" fillId="0" borderId="9" xfId="0" applyFont="1" applyFill="1" applyBorder="1" applyAlignment="1">
      <alignment horizontal="left" vertical="top" wrapText="1"/>
    </xf>
    <xf numFmtId="0" fontId="7" fillId="6" borderId="19" xfId="0" applyFont="1" applyFill="1" applyBorder="1"/>
    <xf numFmtId="0" fontId="7" fillId="6" borderId="21" xfId="0" applyFont="1" applyFill="1" applyBorder="1"/>
    <xf numFmtId="3" fontId="9" fillId="0" borderId="18" xfId="0" applyNumberFormat="1" applyFont="1" applyBorder="1"/>
    <xf numFmtId="4" fontId="9" fillId="0" borderId="9" xfId="0" applyNumberFormat="1" applyFont="1" applyBorder="1"/>
  </cellXfs>
  <cellStyles count="1">
    <cellStyle name="Normal" xfId="0" builtinId="0"/>
  </cellStyles>
  <dxfs count="0"/>
  <tableStyles count="0" defaultTableStyle="TableStyleMedium2" defaultPivotStyle="PivotStyleLight16"/>
  <colors>
    <mruColors>
      <color rgb="FFC6A2CC"/>
      <color rgb="FF8BA6B2"/>
      <color rgb="FFCCACAF"/>
      <color rgb="FF66FFFF"/>
      <color rgb="FFFAC3AA"/>
      <color rgb="FFD9D9D9"/>
      <color rgb="FFC9D6A3"/>
      <color rgb="FF9DEED0"/>
      <color rgb="FFFFFFA4"/>
      <color rgb="FFD3C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Y350"/>
  <sheetViews>
    <sheetView tabSelected="1" view="pageBreakPreview" topLeftCell="A100" zoomScale="70" zoomScaleNormal="90" zoomScaleSheetLayoutView="70" zoomScalePageLayoutView="89" workbookViewId="0">
      <selection activeCell="Y131" sqref="Y131"/>
    </sheetView>
  </sheetViews>
  <sheetFormatPr defaultColWidth="2.140625" defaultRowHeight="12.75" x14ac:dyDescent="0.2"/>
  <cols>
    <col min="1" max="1" width="1.42578125" style="172" customWidth="1"/>
    <col min="2" max="2" width="11.42578125" style="167" customWidth="1"/>
    <col min="3" max="3" width="1.42578125" style="30" customWidth="1"/>
    <col min="4" max="4" width="3" style="30" customWidth="1"/>
    <col min="5" max="5" width="69" style="30" customWidth="1"/>
    <col min="6" max="6" width="1.42578125" style="30" customWidth="1"/>
    <col min="7" max="7" width="9.7109375" style="166" customWidth="1"/>
    <col min="8" max="8" width="1.42578125" style="30" customWidth="1"/>
    <col min="9" max="9" width="9.7109375" style="167" customWidth="1"/>
    <col min="10" max="10" width="1.42578125" style="30" customWidth="1"/>
    <col min="11" max="11" width="13.28515625" style="167" customWidth="1"/>
    <col min="12" max="12" width="1.42578125" style="30" customWidth="1"/>
    <col min="13" max="13" width="16.5703125" style="223" customWidth="1"/>
    <col min="14" max="14" width="1.42578125" style="30" customWidth="1"/>
    <col min="15" max="15" width="13" style="31" customWidth="1"/>
    <col min="16" max="16" width="12.7109375" style="168" customWidth="1"/>
    <col min="17" max="17" width="1.42578125" style="30" customWidth="1"/>
    <col min="18" max="18" width="15.28515625" style="30" customWidth="1"/>
    <col min="19" max="19" width="2.140625" style="120"/>
    <col min="20" max="22" width="2.140625" style="30"/>
    <col min="23" max="23" width="0.85546875" style="30" customWidth="1"/>
    <col min="24" max="24" width="85.42578125" style="31" customWidth="1"/>
    <col min="25" max="25" width="48.7109375" style="30" customWidth="1"/>
    <col min="26" max="95" width="2.140625" style="30"/>
    <col min="96" max="232" width="2.140625" style="30" customWidth="1"/>
    <col min="233" max="233" width="2.140625" style="30" hidden="1" customWidth="1"/>
    <col min="234" max="16384" width="2.140625" style="30"/>
  </cols>
  <sheetData>
    <row r="1" spans="1:218" s="8" customFormat="1" ht="48.75" customHeight="1" thickBot="1" x14ac:dyDescent="0.25">
      <c r="A1" s="1"/>
      <c r="B1" s="2" t="s">
        <v>6</v>
      </c>
      <c r="C1" s="3"/>
      <c r="D1" s="308" t="s">
        <v>12</v>
      </c>
      <c r="E1" s="309"/>
      <c r="F1" s="3"/>
      <c r="G1" s="4" t="s">
        <v>1</v>
      </c>
      <c r="H1" s="5"/>
      <c r="I1" s="2" t="s">
        <v>16</v>
      </c>
      <c r="J1" s="5"/>
      <c r="K1" s="2" t="s">
        <v>0</v>
      </c>
      <c r="L1" s="5"/>
      <c r="M1" s="197" t="s">
        <v>13</v>
      </c>
      <c r="N1" s="5"/>
      <c r="O1" s="310" t="s">
        <v>15</v>
      </c>
      <c r="P1" s="311"/>
      <c r="Q1" s="5"/>
      <c r="R1" s="2" t="s">
        <v>2</v>
      </c>
      <c r="S1" s="6"/>
      <c r="T1" s="6"/>
      <c r="U1" s="6"/>
      <c r="V1" s="6"/>
      <c r="W1" s="6"/>
      <c r="X1" s="7"/>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c r="EN1" s="6"/>
      <c r="EO1" s="6"/>
      <c r="EP1" s="6"/>
      <c r="EQ1" s="6"/>
      <c r="ER1" s="6"/>
      <c r="ES1" s="6"/>
      <c r="ET1" s="6"/>
      <c r="EU1" s="6"/>
      <c r="EV1" s="6"/>
      <c r="EW1" s="6"/>
      <c r="EX1" s="6"/>
      <c r="EY1" s="6"/>
      <c r="EZ1" s="6"/>
      <c r="FA1" s="6"/>
      <c r="FB1" s="6"/>
      <c r="FC1" s="6"/>
      <c r="FD1" s="6"/>
      <c r="FE1" s="6"/>
      <c r="FF1" s="6"/>
      <c r="FG1" s="6"/>
      <c r="FH1" s="6"/>
      <c r="FI1" s="6"/>
      <c r="FJ1" s="6"/>
      <c r="FK1" s="6"/>
      <c r="FL1" s="6"/>
      <c r="FM1" s="6"/>
      <c r="FN1" s="6"/>
      <c r="FO1" s="6"/>
      <c r="FP1" s="6"/>
      <c r="FQ1" s="6"/>
      <c r="FR1" s="6"/>
      <c r="FS1" s="6"/>
      <c r="FT1" s="6"/>
      <c r="FU1" s="6"/>
      <c r="FV1" s="6"/>
      <c r="FW1" s="6"/>
      <c r="FX1" s="6"/>
      <c r="FY1" s="6"/>
      <c r="FZ1" s="6"/>
      <c r="GA1" s="6"/>
      <c r="GB1" s="6"/>
      <c r="GC1" s="6"/>
      <c r="GD1" s="6"/>
      <c r="GE1" s="6"/>
      <c r="GF1" s="6"/>
      <c r="GG1" s="6"/>
      <c r="GH1" s="6"/>
      <c r="GI1" s="6"/>
      <c r="GJ1" s="6"/>
      <c r="GK1" s="6"/>
      <c r="GL1" s="6"/>
      <c r="GM1" s="6"/>
      <c r="GN1" s="6"/>
      <c r="GO1" s="6"/>
      <c r="GP1" s="6"/>
      <c r="GQ1" s="6"/>
      <c r="GR1" s="6"/>
      <c r="GS1" s="6"/>
      <c r="GT1" s="6"/>
      <c r="GU1" s="6"/>
      <c r="GV1" s="6"/>
      <c r="GW1" s="6"/>
      <c r="GX1" s="6"/>
      <c r="GY1" s="6"/>
      <c r="GZ1" s="6"/>
      <c r="HA1" s="6"/>
      <c r="HB1" s="6"/>
      <c r="HC1" s="6"/>
      <c r="HD1" s="6"/>
      <c r="HE1" s="6"/>
      <c r="HF1" s="6"/>
      <c r="HG1" s="6"/>
      <c r="HH1" s="6"/>
      <c r="HI1" s="6"/>
      <c r="HJ1" s="6"/>
    </row>
    <row r="2" spans="1:218" s="11" customFormat="1" ht="15.75" thickBot="1" x14ac:dyDescent="0.3">
      <c r="A2" s="9"/>
      <c r="B2" s="10"/>
      <c r="D2" s="12"/>
      <c r="E2" s="13"/>
      <c r="F2" s="14"/>
      <c r="G2" s="15"/>
      <c r="H2" s="16"/>
      <c r="I2" s="10"/>
      <c r="J2" s="16"/>
      <c r="K2" s="10"/>
      <c r="L2" s="17"/>
      <c r="M2" s="198" t="s">
        <v>3</v>
      </c>
      <c r="N2" s="16"/>
      <c r="O2" s="18" t="s">
        <v>3</v>
      </c>
      <c r="P2" s="19" t="s">
        <v>4</v>
      </c>
      <c r="Q2" s="16"/>
      <c r="R2" s="10"/>
      <c r="X2" s="20"/>
    </row>
    <row r="3" spans="1:218" ht="7.5" customHeight="1" thickBot="1" x14ac:dyDescent="0.25">
      <c r="A3" s="21"/>
      <c r="B3" s="22"/>
      <c r="C3" s="23"/>
      <c r="D3" s="23"/>
      <c r="E3" s="23"/>
      <c r="F3" s="23"/>
      <c r="G3" s="24"/>
      <c r="H3" s="23"/>
      <c r="I3" s="25"/>
      <c r="J3" s="23"/>
      <c r="K3" s="25"/>
      <c r="L3" s="23"/>
      <c r="M3" s="199"/>
      <c r="N3" s="23"/>
      <c r="O3" s="26"/>
      <c r="P3" s="27"/>
      <c r="Q3" s="28"/>
      <c r="R3" s="29"/>
      <c r="S3" s="30"/>
    </row>
    <row r="4" spans="1:218" ht="15.75" customHeight="1" thickBot="1" x14ac:dyDescent="0.25">
      <c r="A4" s="21"/>
      <c r="B4" s="32" t="s">
        <v>8</v>
      </c>
      <c r="C4" s="23"/>
      <c r="D4" s="312" t="s">
        <v>115</v>
      </c>
      <c r="E4" s="313"/>
      <c r="F4" s="23"/>
      <c r="G4" s="33"/>
      <c r="H4" s="23"/>
      <c r="I4" s="32"/>
      <c r="J4" s="23"/>
      <c r="K4" s="32"/>
      <c r="L4" s="23"/>
      <c r="M4" s="200"/>
      <c r="N4" s="23"/>
      <c r="O4" s="312"/>
      <c r="P4" s="313"/>
      <c r="Q4" s="28"/>
      <c r="R4" s="34"/>
      <c r="S4" s="30"/>
      <c r="T4" s="289"/>
      <c r="U4" s="289"/>
    </row>
    <row r="5" spans="1:218" ht="14.25" customHeight="1" x14ac:dyDescent="0.2">
      <c r="A5" s="21"/>
      <c r="B5" s="35" t="s">
        <v>22</v>
      </c>
      <c r="C5" s="23"/>
      <c r="D5" s="36"/>
      <c r="E5" s="37" t="s">
        <v>231</v>
      </c>
      <c r="F5" s="23"/>
      <c r="G5" s="68">
        <v>1</v>
      </c>
      <c r="H5" s="78"/>
      <c r="I5" s="69"/>
      <c r="J5" s="78"/>
      <c r="K5" s="35">
        <v>1</v>
      </c>
      <c r="L5" s="23"/>
      <c r="M5" s="201">
        <v>120</v>
      </c>
      <c r="N5" s="23"/>
      <c r="O5" s="71">
        <f>K5*M5*G5</f>
        <v>120</v>
      </c>
      <c r="P5" s="72">
        <f t="shared" ref="P5:P7" si="0">O5*0.0929</f>
        <v>11.148</v>
      </c>
      <c r="Q5" s="28"/>
      <c r="R5" s="227"/>
      <c r="S5" s="30"/>
    </row>
    <row r="6" spans="1:218" ht="14.25" customHeight="1" x14ac:dyDescent="0.2">
      <c r="A6" s="21"/>
      <c r="B6" s="35" t="s">
        <v>23</v>
      </c>
      <c r="C6" s="23"/>
      <c r="D6" s="36"/>
      <c r="E6" s="37" t="s">
        <v>71</v>
      </c>
      <c r="F6" s="23"/>
      <c r="G6" s="68">
        <v>1</v>
      </c>
      <c r="H6" s="78"/>
      <c r="I6" s="69"/>
      <c r="J6" s="78"/>
      <c r="K6" s="35">
        <v>1</v>
      </c>
      <c r="L6" s="23"/>
      <c r="M6" s="201">
        <v>120</v>
      </c>
      <c r="N6" s="23"/>
      <c r="O6" s="71">
        <f>K6*M6*G6</f>
        <v>120</v>
      </c>
      <c r="P6" s="72">
        <f t="shared" si="0"/>
        <v>11.148</v>
      </c>
      <c r="Q6" s="28"/>
      <c r="R6" s="227"/>
      <c r="S6" s="30"/>
    </row>
    <row r="7" spans="1:218" ht="14.25" customHeight="1" x14ac:dyDescent="0.2">
      <c r="A7" s="21"/>
      <c r="B7" s="35" t="s">
        <v>24</v>
      </c>
      <c r="C7" s="23"/>
      <c r="D7" s="36"/>
      <c r="E7" s="37" t="s">
        <v>72</v>
      </c>
      <c r="F7" s="23"/>
      <c r="G7" s="68">
        <v>1</v>
      </c>
      <c r="H7" s="78"/>
      <c r="I7" s="69"/>
      <c r="J7" s="78"/>
      <c r="K7" s="35">
        <v>1</v>
      </c>
      <c r="L7" s="23"/>
      <c r="M7" s="201">
        <v>120</v>
      </c>
      <c r="N7" s="23"/>
      <c r="O7" s="71">
        <f>K7*M7*G7</f>
        <v>120</v>
      </c>
      <c r="P7" s="72">
        <f t="shared" si="0"/>
        <v>11.148</v>
      </c>
      <c r="Q7" s="28"/>
      <c r="R7" s="227"/>
      <c r="S7" s="30"/>
    </row>
    <row r="8" spans="1:218" ht="14.25" customHeight="1" x14ac:dyDescent="0.2">
      <c r="A8" s="21"/>
      <c r="B8" s="35" t="s">
        <v>25</v>
      </c>
      <c r="C8" s="23"/>
      <c r="D8" s="36"/>
      <c r="E8" s="37" t="s">
        <v>197</v>
      </c>
      <c r="F8" s="23"/>
      <c r="G8" s="68">
        <v>6</v>
      </c>
      <c r="H8" s="78"/>
      <c r="I8" s="69">
        <v>64</v>
      </c>
      <c r="J8" s="78"/>
      <c r="K8" s="35">
        <v>1</v>
      </c>
      <c r="L8" s="23"/>
      <c r="M8" s="201">
        <f>G8*I8*K8</f>
        <v>384</v>
      </c>
      <c r="N8" s="23"/>
      <c r="O8" s="71">
        <f>G8*I8*K8</f>
        <v>384</v>
      </c>
      <c r="P8" s="72">
        <f t="shared" ref="P8:P13" si="1">O8*0.0929</f>
        <v>35.6736</v>
      </c>
      <c r="Q8" s="261"/>
      <c r="R8" s="227"/>
      <c r="S8" s="30"/>
    </row>
    <row r="9" spans="1:218" ht="14.25" customHeight="1" x14ac:dyDescent="0.2">
      <c r="A9" s="21"/>
      <c r="B9" s="35" t="s">
        <v>26</v>
      </c>
      <c r="C9" s="23"/>
      <c r="D9" s="36"/>
      <c r="E9" s="37" t="s">
        <v>198</v>
      </c>
      <c r="F9" s="23"/>
      <c r="G9" s="68">
        <v>1</v>
      </c>
      <c r="H9" s="78"/>
      <c r="I9" s="69"/>
      <c r="J9" s="78"/>
      <c r="K9" s="35">
        <v>1</v>
      </c>
      <c r="L9" s="23"/>
      <c r="M9" s="201">
        <v>120</v>
      </c>
      <c r="N9" s="23"/>
      <c r="O9" s="71">
        <f>K9*M9*G9</f>
        <v>120</v>
      </c>
      <c r="P9" s="72">
        <f t="shared" si="1"/>
        <v>11.148</v>
      </c>
      <c r="Q9" s="28"/>
      <c r="R9" s="227"/>
      <c r="S9" s="30"/>
    </row>
    <row r="10" spans="1:218" ht="14.25" customHeight="1" x14ac:dyDescent="0.2">
      <c r="A10" s="21"/>
      <c r="B10" s="35" t="s">
        <v>57</v>
      </c>
      <c r="C10" s="23"/>
      <c r="D10" s="36"/>
      <c r="E10" s="37" t="s">
        <v>199</v>
      </c>
      <c r="F10" s="23"/>
      <c r="G10" s="68">
        <v>4</v>
      </c>
      <c r="H10" s="78"/>
      <c r="I10" s="69">
        <v>64</v>
      </c>
      <c r="J10" s="78"/>
      <c r="K10" s="35">
        <v>1</v>
      </c>
      <c r="L10" s="23"/>
      <c r="M10" s="201">
        <f>G10*I10*K10</f>
        <v>256</v>
      </c>
      <c r="N10" s="23"/>
      <c r="O10" s="71">
        <f>G10*I10*K10</f>
        <v>256</v>
      </c>
      <c r="P10" s="72">
        <f t="shared" si="1"/>
        <v>23.782399999999999</v>
      </c>
      <c r="Q10" s="261"/>
      <c r="R10" s="227"/>
      <c r="S10" s="30"/>
    </row>
    <row r="11" spans="1:218" ht="14.25" customHeight="1" x14ac:dyDescent="0.2">
      <c r="A11" s="21"/>
      <c r="B11" s="35" t="s">
        <v>68</v>
      </c>
      <c r="C11" s="23"/>
      <c r="D11" s="36"/>
      <c r="E11" s="37" t="s">
        <v>126</v>
      </c>
      <c r="F11" s="23"/>
      <c r="G11" s="68">
        <v>8</v>
      </c>
      <c r="H11" s="78"/>
      <c r="I11" s="69">
        <v>64</v>
      </c>
      <c r="J11" s="78"/>
      <c r="K11" s="35">
        <v>1</v>
      </c>
      <c r="L11" s="23"/>
      <c r="M11" s="201">
        <f>G11*I11*K11</f>
        <v>512</v>
      </c>
      <c r="N11" s="23"/>
      <c r="O11" s="71">
        <f>G11*I11*K11</f>
        <v>512</v>
      </c>
      <c r="P11" s="72">
        <f t="shared" si="1"/>
        <v>47.564799999999998</v>
      </c>
      <c r="Q11" s="28"/>
      <c r="R11" s="227"/>
      <c r="S11" s="30"/>
    </row>
    <row r="12" spans="1:218" ht="14.25" customHeight="1" x14ac:dyDescent="0.2">
      <c r="A12" s="21"/>
      <c r="B12" s="35" t="s">
        <v>105</v>
      </c>
      <c r="C12" s="23"/>
      <c r="D12" s="36"/>
      <c r="E12" s="37" t="s">
        <v>233</v>
      </c>
      <c r="F12" s="23"/>
      <c r="G12" s="68">
        <v>8</v>
      </c>
      <c r="H12" s="78"/>
      <c r="I12" s="69">
        <v>64</v>
      </c>
      <c r="J12" s="78"/>
      <c r="K12" s="35">
        <v>1</v>
      </c>
      <c r="L12" s="23"/>
      <c r="M12" s="201">
        <f>G12*I12*K12</f>
        <v>512</v>
      </c>
      <c r="N12" s="23"/>
      <c r="O12" s="71">
        <f>G12*I12*K12</f>
        <v>512</v>
      </c>
      <c r="P12" s="72">
        <f t="shared" si="1"/>
        <v>47.564799999999998</v>
      </c>
      <c r="Q12" s="196"/>
      <c r="R12" s="227"/>
      <c r="S12" s="30"/>
    </row>
    <row r="13" spans="1:218" s="11" customFormat="1" ht="14.45" customHeight="1" thickBot="1" x14ac:dyDescent="0.3">
      <c r="A13" s="9"/>
      <c r="B13" s="42"/>
      <c r="C13" s="43"/>
      <c r="D13" s="44"/>
      <c r="E13" s="45" t="s">
        <v>122</v>
      </c>
      <c r="F13" s="43"/>
      <c r="G13" s="46"/>
      <c r="H13" s="43"/>
      <c r="I13" s="42"/>
      <c r="J13" s="43"/>
      <c r="K13" s="42"/>
      <c r="L13" s="43"/>
      <c r="M13" s="202"/>
      <c r="N13" s="43"/>
      <c r="O13" s="47">
        <f>SUM(O5:O12)</f>
        <v>2144</v>
      </c>
      <c r="P13" s="48">
        <f t="shared" si="1"/>
        <v>199.17759999999998</v>
      </c>
      <c r="Q13" s="49"/>
      <c r="R13" s="50"/>
      <c r="X13" s="20"/>
    </row>
    <row r="14" spans="1:218" ht="6.75" customHeight="1" thickBot="1" x14ac:dyDescent="0.3">
      <c r="A14" s="21"/>
      <c r="B14" s="51"/>
      <c r="C14" s="23"/>
      <c r="D14" s="23"/>
      <c r="E14" s="23"/>
      <c r="F14" s="52"/>
      <c r="G14" s="53"/>
      <c r="H14" s="25"/>
      <c r="I14" s="25"/>
      <c r="J14" s="23"/>
      <c r="K14" s="23"/>
      <c r="L14" s="25"/>
      <c r="M14" s="199"/>
      <c r="N14" s="23"/>
      <c r="O14" s="26"/>
      <c r="P14" s="54"/>
      <c r="Q14" s="55"/>
      <c r="R14" s="56"/>
      <c r="S14" s="30"/>
    </row>
    <row r="15" spans="1:218" ht="13.15" customHeight="1" thickBot="1" x14ac:dyDescent="0.25">
      <c r="A15" s="21"/>
      <c r="B15" s="32" t="s">
        <v>8</v>
      </c>
      <c r="C15" s="23"/>
      <c r="D15" s="312" t="s">
        <v>155</v>
      </c>
      <c r="E15" s="313"/>
      <c r="F15" s="23"/>
      <c r="G15" s="33"/>
      <c r="H15" s="23"/>
      <c r="I15" s="32"/>
      <c r="J15" s="23"/>
      <c r="K15" s="34"/>
      <c r="L15" s="23"/>
      <c r="M15" s="203"/>
      <c r="N15" s="23"/>
      <c r="O15" s="312"/>
      <c r="P15" s="313"/>
      <c r="Q15" s="28"/>
      <c r="R15" s="34"/>
      <c r="S15" s="30"/>
    </row>
    <row r="16" spans="1:218" ht="13.15" customHeight="1" x14ac:dyDescent="0.2">
      <c r="A16" s="21"/>
      <c r="B16" s="35" t="s">
        <v>106</v>
      </c>
      <c r="C16" s="23"/>
      <c r="D16" s="36"/>
      <c r="E16" s="37" t="s">
        <v>104</v>
      </c>
      <c r="F16" s="23"/>
      <c r="G16" s="38">
        <v>1</v>
      </c>
      <c r="H16" s="23"/>
      <c r="I16" s="35"/>
      <c r="J16" s="23"/>
      <c r="K16" s="35">
        <v>1</v>
      </c>
      <c r="L16" s="23"/>
      <c r="M16" s="201">
        <v>144</v>
      </c>
      <c r="N16" s="23"/>
      <c r="O16" s="71">
        <f t="shared" ref="O16:O22" si="2">G16*K16*M16</f>
        <v>144</v>
      </c>
      <c r="P16" s="72">
        <f t="shared" ref="P16:P17" si="3">O16*0.0929</f>
        <v>13.377599999999999</v>
      </c>
      <c r="Q16" s="28"/>
      <c r="R16" s="228">
        <v>9</v>
      </c>
      <c r="S16" s="30"/>
    </row>
    <row r="17" spans="1:25" ht="13.15" customHeight="1" x14ac:dyDescent="0.2">
      <c r="A17" s="21"/>
      <c r="B17" s="35" t="s">
        <v>107</v>
      </c>
      <c r="C17" s="23"/>
      <c r="D17" s="36"/>
      <c r="E17" s="37" t="s">
        <v>99</v>
      </c>
      <c r="F17" s="23"/>
      <c r="G17" s="38">
        <v>2</v>
      </c>
      <c r="H17" s="23"/>
      <c r="I17" s="35"/>
      <c r="J17" s="23"/>
      <c r="K17" s="35">
        <v>1</v>
      </c>
      <c r="L17" s="23"/>
      <c r="M17" s="201">
        <v>144</v>
      </c>
      <c r="N17" s="23"/>
      <c r="O17" s="71">
        <f t="shared" si="2"/>
        <v>288</v>
      </c>
      <c r="P17" s="72">
        <f t="shared" si="3"/>
        <v>26.755199999999999</v>
      </c>
      <c r="Q17" s="28"/>
      <c r="R17" s="228">
        <v>9</v>
      </c>
      <c r="S17" s="30"/>
    </row>
    <row r="18" spans="1:25" ht="13.15" customHeight="1" x14ac:dyDescent="0.2">
      <c r="A18" s="21"/>
      <c r="B18" s="35" t="s">
        <v>108</v>
      </c>
      <c r="C18" s="23"/>
      <c r="D18" s="36"/>
      <c r="E18" s="37" t="s">
        <v>102</v>
      </c>
      <c r="F18" s="23"/>
      <c r="G18" s="38">
        <v>1</v>
      </c>
      <c r="H18" s="23"/>
      <c r="I18" s="35"/>
      <c r="J18" s="23"/>
      <c r="K18" s="35">
        <v>1</v>
      </c>
      <c r="L18" s="23"/>
      <c r="M18" s="201">
        <v>120</v>
      </c>
      <c r="N18" s="23"/>
      <c r="O18" s="71">
        <f t="shared" si="2"/>
        <v>120</v>
      </c>
      <c r="P18" s="72">
        <f t="shared" ref="P18:P22" si="4">O18*0.0929</f>
        <v>11.148</v>
      </c>
      <c r="Q18" s="28"/>
      <c r="R18" s="228"/>
      <c r="S18" s="30"/>
    </row>
    <row r="19" spans="1:25" ht="13.15" customHeight="1" x14ac:dyDescent="0.2">
      <c r="A19" s="21"/>
      <c r="B19" s="35" t="s">
        <v>109</v>
      </c>
      <c r="C19" s="23"/>
      <c r="D19" s="36"/>
      <c r="E19" s="37" t="s">
        <v>150</v>
      </c>
      <c r="F19" s="23"/>
      <c r="G19" s="38">
        <v>1</v>
      </c>
      <c r="H19" s="23"/>
      <c r="I19" s="35"/>
      <c r="J19" s="23"/>
      <c r="K19" s="35">
        <v>1</v>
      </c>
      <c r="L19" s="23"/>
      <c r="M19" s="201">
        <v>80</v>
      </c>
      <c r="N19" s="23"/>
      <c r="O19" s="71">
        <f t="shared" si="2"/>
        <v>80</v>
      </c>
      <c r="P19" s="72">
        <f t="shared" si="4"/>
        <v>7.4319999999999995</v>
      </c>
      <c r="Q19" s="28"/>
      <c r="R19" s="228"/>
      <c r="S19" s="30"/>
    </row>
    <row r="20" spans="1:25" ht="13.15" customHeight="1" x14ac:dyDescent="0.2">
      <c r="A20" s="21"/>
      <c r="B20" s="35" t="s">
        <v>110</v>
      </c>
      <c r="C20" s="23"/>
      <c r="D20" s="36"/>
      <c r="E20" s="37" t="s">
        <v>151</v>
      </c>
      <c r="F20" s="23"/>
      <c r="G20" s="38">
        <v>1</v>
      </c>
      <c r="H20" s="23"/>
      <c r="I20" s="35"/>
      <c r="J20" s="23"/>
      <c r="K20" s="35">
        <v>1</v>
      </c>
      <c r="L20" s="23"/>
      <c r="M20" s="201">
        <v>80</v>
      </c>
      <c r="N20" s="23"/>
      <c r="O20" s="71">
        <f t="shared" si="2"/>
        <v>80</v>
      </c>
      <c r="P20" s="72">
        <f t="shared" si="4"/>
        <v>7.4319999999999995</v>
      </c>
      <c r="Q20" s="28"/>
      <c r="R20" s="228"/>
      <c r="S20" s="30"/>
    </row>
    <row r="21" spans="1:25" ht="13.15" customHeight="1" x14ac:dyDescent="0.2">
      <c r="A21" s="21"/>
      <c r="B21" s="35" t="s">
        <v>111</v>
      </c>
      <c r="C21" s="23"/>
      <c r="D21" s="36"/>
      <c r="E21" s="37" t="s">
        <v>152</v>
      </c>
      <c r="F21" s="23"/>
      <c r="G21" s="38">
        <v>1</v>
      </c>
      <c r="H21" s="23"/>
      <c r="I21" s="35"/>
      <c r="J21" s="23"/>
      <c r="K21" s="35">
        <v>1</v>
      </c>
      <c r="L21" s="23"/>
      <c r="M21" s="201">
        <v>144</v>
      </c>
      <c r="N21" s="23"/>
      <c r="O21" s="71">
        <f t="shared" si="2"/>
        <v>144</v>
      </c>
      <c r="P21" s="72">
        <f t="shared" si="4"/>
        <v>13.377599999999999</v>
      </c>
      <c r="Q21" s="28"/>
      <c r="R21" s="228">
        <v>9</v>
      </c>
      <c r="S21" s="30"/>
    </row>
    <row r="22" spans="1:25" ht="13.15" customHeight="1" x14ac:dyDescent="0.2">
      <c r="A22" s="21"/>
      <c r="B22" s="35" t="s">
        <v>112</v>
      </c>
      <c r="C22" s="23"/>
      <c r="D22" s="36"/>
      <c r="E22" s="37" t="s">
        <v>169</v>
      </c>
      <c r="F22" s="23"/>
      <c r="G22" s="38">
        <v>1</v>
      </c>
      <c r="H22" s="23"/>
      <c r="I22" s="35"/>
      <c r="J22" s="23"/>
      <c r="K22" s="35">
        <v>1</v>
      </c>
      <c r="L22" s="23"/>
      <c r="M22" s="201">
        <v>144</v>
      </c>
      <c r="N22" s="23"/>
      <c r="O22" s="71">
        <f t="shared" si="2"/>
        <v>144</v>
      </c>
      <c r="P22" s="72">
        <f t="shared" si="4"/>
        <v>13.377599999999999</v>
      </c>
      <c r="Q22" s="28"/>
      <c r="R22" s="228">
        <v>9</v>
      </c>
      <c r="S22" s="30"/>
      <c r="X22" s="98"/>
      <c r="Y22" s="97"/>
    </row>
    <row r="23" spans="1:25" ht="13.15" customHeight="1" thickBot="1" x14ac:dyDescent="0.25">
      <c r="A23" s="21"/>
      <c r="B23" s="73"/>
      <c r="C23" s="23"/>
      <c r="D23" s="74"/>
      <c r="E23" s="45" t="s">
        <v>164</v>
      </c>
      <c r="F23" s="23"/>
      <c r="G23" s="75"/>
      <c r="H23" s="23"/>
      <c r="I23" s="73"/>
      <c r="J23" s="23"/>
      <c r="K23" s="73"/>
      <c r="L23" s="23"/>
      <c r="M23" s="204"/>
      <c r="N23" s="23"/>
      <c r="O23" s="61">
        <f>SUM(O16:O22)</f>
        <v>1000</v>
      </c>
      <c r="P23" s="62">
        <f>O23*0.0929</f>
        <v>92.899999999999991</v>
      </c>
      <c r="Q23" s="28"/>
      <c r="R23" s="77"/>
      <c r="S23" s="30"/>
    </row>
    <row r="24" spans="1:25" ht="6.6" customHeight="1" thickBot="1" x14ac:dyDescent="0.3">
      <c r="A24" s="21"/>
      <c r="B24" s="51"/>
      <c r="C24" s="23"/>
      <c r="D24" s="23"/>
      <c r="E24" s="23"/>
      <c r="F24" s="52"/>
      <c r="G24" s="53"/>
      <c r="H24" s="25"/>
      <c r="I24" s="25"/>
      <c r="J24" s="23"/>
      <c r="K24" s="23"/>
      <c r="L24" s="25"/>
      <c r="M24" s="199"/>
      <c r="N24" s="23"/>
      <c r="O24" s="26"/>
      <c r="P24" s="54"/>
      <c r="Q24" s="55"/>
      <c r="R24" s="56"/>
      <c r="S24" s="30"/>
    </row>
    <row r="25" spans="1:25" ht="14.45" customHeight="1" thickBot="1" x14ac:dyDescent="0.25">
      <c r="A25" s="21"/>
      <c r="B25" s="32" t="s">
        <v>8</v>
      </c>
      <c r="C25" s="23"/>
      <c r="D25" s="312" t="s">
        <v>117</v>
      </c>
      <c r="E25" s="313"/>
      <c r="F25" s="23"/>
      <c r="G25" s="33"/>
      <c r="H25" s="23"/>
      <c r="I25" s="32"/>
      <c r="J25" s="23"/>
      <c r="K25" s="32"/>
      <c r="L25" s="23"/>
      <c r="M25" s="200"/>
      <c r="N25" s="23"/>
      <c r="O25" s="312"/>
      <c r="P25" s="313"/>
      <c r="Q25" s="28"/>
      <c r="R25" s="34"/>
      <c r="S25" s="30"/>
    </row>
    <row r="26" spans="1:25" ht="14.45" customHeight="1" x14ac:dyDescent="0.2">
      <c r="A26" s="21"/>
      <c r="B26" s="35" t="s">
        <v>113</v>
      </c>
      <c r="C26" s="23"/>
      <c r="D26" s="36"/>
      <c r="E26" s="37" t="s">
        <v>45</v>
      </c>
      <c r="F26" s="23"/>
      <c r="G26" s="38">
        <v>1</v>
      </c>
      <c r="H26" s="23"/>
      <c r="I26" s="35"/>
      <c r="J26" s="23"/>
      <c r="K26" s="35">
        <v>1</v>
      </c>
      <c r="L26" s="23"/>
      <c r="M26" s="201">
        <v>250</v>
      </c>
      <c r="N26" s="23"/>
      <c r="O26" s="39">
        <f>G26*K26*M26</f>
        <v>250</v>
      </c>
      <c r="P26" s="40">
        <f>O26*0.0929</f>
        <v>23.224999999999998</v>
      </c>
      <c r="Q26" s="28"/>
      <c r="R26" s="228"/>
      <c r="S26" s="30"/>
    </row>
    <row r="27" spans="1:25" ht="14.45" customHeight="1" x14ac:dyDescent="0.2">
      <c r="A27" s="21"/>
      <c r="B27" s="35" t="s">
        <v>120</v>
      </c>
      <c r="C27" s="23"/>
      <c r="D27" s="36"/>
      <c r="E27" s="37" t="s">
        <v>114</v>
      </c>
      <c r="F27" s="23"/>
      <c r="G27" s="38">
        <v>6</v>
      </c>
      <c r="H27" s="23"/>
      <c r="I27" s="35">
        <v>64</v>
      </c>
      <c r="J27" s="23"/>
      <c r="K27" s="35">
        <v>1</v>
      </c>
      <c r="L27" s="23"/>
      <c r="M27" s="201">
        <f>G27*I27*K27</f>
        <v>384</v>
      </c>
      <c r="N27" s="23"/>
      <c r="O27" s="39">
        <f>G27*I27*K27</f>
        <v>384</v>
      </c>
      <c r="P27" s="40">
        <f t="shared" ref="P27:P31" si="5">O27*0.0929</f>
        <v>35.6736</v>
      </c>
      <c r="Q27" s="28"/>
      <c r="R27" s="228"/>
      <c r="S27" s="30"/>
    </row>
    <row r="28" spans="1:25" ht="14.45" customHeight="1" x14ac:dyDescent="0.2">
      <c r="A28" s="21"/>
      <c r="B28" s="35" t="s">
        <v>145</v>
      </c>
      <c r="C28" s="23"/>
      <c r="D28" s="36"/>
      <c r="E28" s="37" t="s">
        <v>170</v>
      </c>
      <c r="F28" s="23"/>
      <c r="G28" s="38"/>
      <c r="H28" s="23"/>
      <c r="I28" s="35"/>
      <c r="J28" s="23"/>
      <c r="K28" s="35">
        <v>1</v>
      </c>
      <c r="L28" s="23"/>
      <c r="M28" s="201">
        <v>375</v>
      </c>
      <c r="N28" s="23"/>
      <c r="O28" s="39">
        <f>K28*M28</f>
        <v>375</v>
      </c>
      <c r="P28" s="40">
        <f t="shared" si="5"/>
        <v>34.837499999999999</v>
      </c>
      <c r="Q28" s="28"/>
      <c r="R28" s="228"/>
      <c r="S28" s="30"/>
    </row>
    <row r="29" spans="1:25" ht="14.45" customHeight="1" x14ac:dyDescent="0.2">
      <c r="A29" s="21"/>
      <c r="B29" s="35" t="s">
        <v>121</v>
      </c>
      <c r="C29" s="23"/>
      <c r="D29" s="36"/>
      <c r="E29" s="37" t="s">
        <v>128</v>
      </c>
      <c r="F29" s="23"/>
      <c r="G29" s="38">
        <v>1</v>
      </c>
      <c r="H29" s="23"/>
      <c r="I29" s="35"/>
      <c r="J29" s="23"/>
      <c r="K29" s="35">
        <v>1</v>
      </c>
      <c r="L29" s="23"/>
      <c r="M29" s="201">
        <v>150</v>
      </c>
      <c r="N29" s="23"/>
      <c r="O29" s="39">
        <f>K29*M29</f>
        <v>150</v>
      </c>
      <c r="P29" s="40">
        <f>O29*0.0929</f>
        <v>13.934999999999999</v>
      </c>
      <c r="Q29" s="28"/>
      <c r="R29" s="228"/>
      <c r="S29" s="30"/>
    </row>
    <row r="30" spans="1:25" ht="14.45" customHeight="1" x14ac:dyDescent="0.2">
      <c r="A30" s="21"/>
      <c r="B30" s="35" t="s">
        <v>146</v>
      </c>
      <c r="C30" s="23"/>
      <c r="D30" s="36"/>
      <c r="E30" s="190" t="s">
        <v>156</v>
      </c>
      <c r="F30" s="23"/>
      <c r="G30" s="38">
        <v>1</v>
      </c>
      <c r="H30" s="23"/>
      <c r="I30" s="35"/>
      <c r="J30" s="23"/>
      <c r="K30" s="35">
        <v>1</v>
      </c>
      <c r="L30" s="23"/>
      <c r="M30" s="201">
        <v>150</v>
      </c>
      <c r="N30" s="23"/>
      <c r="O30" s="39">
        <f>G30*K30*M30</f>
        <v>150</v>
      </c>
      <c r="P30" s="40">
        <f t="shared" ref="P30" si="6">O30*0.0929</f>
        <v>13.934999999999999</v>
      </c>
      <c r="Q30" s="186"/>
      <c r="R30" s="228"/>
      <c r="S30" s="30"/>
    </row>
    <row r="31" spans="1:25" ht="14.45" customHeight="1" x14ac:dyDescent="0.2">
      <c r="A31" s="21"/>
      <c r="B31" s="35" t="s">
        <v>147</v>
      </c>
      <c r="C31" s="23"/>
      <c r="D31" s="36"/>
      <c r="E31" s="37" t="s">
        <v>167</v>
      </c>
      <c r="F31" s="23"/>
      <c r="G31" s="38"/>
      <c r="H31" s="23"/>
      <c r="I31" s="35"/>
      <c r="J31" s="23"/>
      <c r="K31" s="35">
        <v>1</v>
      </c>
      <c r="L31" s="23"/>
      <c r="M31" s="201">
        <v>100</v>
      </c>
      <c r="N31" s="23"/>
      <c r="O31" s="39">
        <f>K31*M31</f>
        <v>100</v>
      </c>
      <c r="P31" s="40">
        <f t="shared" si="5"/>
        <v>9.2899999999999991</v>
      </c>
      <c r="Q31" s="28"/>
      <c r="R31" s="228"/>
      <c r="S31" s="30"/>
    </row>
    <row r="32" spans="1:25" ht="13.15" customHeight="1" thickBot="1" x14ac:dyDescent="0.25">
      <c r="A32" s="21"/>
      <c r="B32" s="42"/>
      <c r="C32" s="43"/>
      <c r="D32" s="44"/>
      <c r="E32" s="45" t="s">
        <v>125</v>
      </c>
      <c r="F32" s="43"/>
      <c r="G32" s="46"/>
      <c r="H32" s="43"/>
      <c r="I32" s="42"/>
      <c r="J32" s="43"/>
      <c r="K32" s="42"/>
      <c r="L32" s="43"/>
      <c r="M32" s="202"/>
      <c r="N32" s="43"/>
      <c r="O32" s="47">
        <f>SUM(O26:O31)</f>
        <v>1409</v>
      </c>
      <c r="P32" s="48">
        <f>O32*0.0929</f>
        <v>130.89609999999999</v>
      </c>
      <c r="Q32" s="49"/>
      <c r="R32" s="50"/>
      <c r="S32" s="30"/>
    </row>
    <row r="33" spans="1:21" ht="6.6" customHeight="1" thickBot="1" x14ac:dyDescent="0.3">
      <c r="A33" s="21"/>
      <c r="B33" s="51"/>
      <c r="C33" s="23"/>
      <c r="D33" s="23"/>
      <c r="E33" s="23"/>
      <c r="F33" s="52"/>
      <c r="G33" s="53"/>
      <c r="H33" s="25"/>
      <c r="I33" s="25"/>
      <c r="J33" s="23"/>
      <c r="K33" s="23"/>
      <c r="L33" s="25"/>
      <c r="M33" s="199"/>
      <c r="N33" s="23"/>
      <c r="O33" s="26"/>
      <c r="P33" s="54"/>
      <c r="Q33" s="55"/>
      <c r="R33" s="56"/>
      <c r="S33" s="30"/>
    </row>
    <row r="34" spans="1:21" ht="15" thickBot="1" x14ac:dyDescent="0.25">
      <c r="A34" s="21"/>
      <c r="B34" s="32" t="s">
        <v>8</v>
      </c>
      <c r="C34" s="23"/>
      <c r="D34" s="312" t="s">
        <v>118</v>
      </c>
      <c r="E34" s="313"/>
      <c r="F34" s="23"/>
      <c r="G34" s="33"/>
      <c r="H34" s="23"/>
      <c r="I34" s="33"/>
      <c r="J34" s="23"/>
      <c r="K34" s="32"/>
      <c r="L34" s="23"/>
      <c r="M34" s="200"/>
      <c r="N34" s="23"/>
      <c r="O34" s="312"/>
      <c r="P34" s="313"/>
      <c r="Q34" s="28"/>
      <c r="R34" s="34"/>
      <c r="S34" s="30"/>
      <c r="T34" s="289"/>
      <c r="U34" s="289"/>
    </row>
    <row r="35" spans="1:21" ht="14.25" x14ac:dyDescent="0.2">
      <c r="A35" s="21"/>
      <c r="B35" s="35" t="s">
        <v>157</v>
      </c>
      <c r="C35" s="23"/>
      <c r="D35" s="36"/>
      <c r="E35" s="37" t="s">
        <v>172</v>
      </c>
      <c r="F35" s="23"/>
      <c r="G35" s="38">
        <v>1</v>
      </c>
      <c r="H35" s="23"/>
      <c r="I35" s="35"/>
      <c r="J35" s="23"/>
      <c r="K35" s="35">
        <v>1</v>
      </c>
      <c r="L35" s="23"/>
      <c r="M35" s="201">
        <v>150</v>
      </c>
      <c r="N35" s="23"/>
      <c r="O35" s="39">
        <f>K35*M35*G35</f>
        <v>150</v>
      </c>
      <c r="P35" s="40">
        <f t="shared" ref="P35:P38" si="7">O35*0.0929</f>
        <v>13.934999999999999</v>
      </c>
      <c r="Q35" s="28"/>
      <c r="R35" s="41"/>
      <c r="S35" s="30"/>
    </row>
    <row r="36" spans="1:21" ht="14.25" x14ac:dyDescent="0.2">
      <c r="A36" s="21"/>
      <c r="B36" s="35" t="s">
        <v>158</v>
      </c>
      <c r="C36" s="23"/>
      <c r="D36" s="36"/>
      <c r="E36" s="37" t="s">
        <v>173</v>
      </c>
      <c r="F36" s="23"/>
      <c r="G36" s="38">
        <v>37</v>
      </c>
      <c r="H36" s="23"/>
      <c r="I36" s="35">
        <v>48</v>
      </c>
      <c r="J36" s="23"/>
      <c r="K36" s="35">
        <v>1</v>
      </c>
      <c r="L36" s="23"/>
      <c r="M36" s="201">
        <f>G36*I36*K36</f>
        <v>1776</v>
      </c>
      <c r="N36" s="23"/>
      <c r="O36" s="39">
        <f>G36*I36*K36</f>
        <v>1776</v>
      </c>
      <c r="P36" s="40">
        <f t="shared" si="7"/>
        <v>164.99039999999999</v>
      </c>
      <c r="Q36" s="28"/>
      <c r="R36" s="41"/>
      <c r="S36" s="30"/>
    </row>
    <row r="37" spans="1:21" ht="14.25" x14ac:dyDescent="0.2">
      <c r="A37" s="21"/>
      <c r="B37" s="35" t="s">
        <v>159</v>
      </c>
      <c r="C37" s="23"/>
      <c r="D37" s="36"/>
      <c r="E37" s="37" t="s">
        <v>119</v>
      </c>
      <c r="F37" s="23"/>
      <c r="G37" s="38">
        <v>1</v>
      </c>
      <c r="H37" s="23"/>
      <c r="I37" s="35"/>
      <c r="J37" s="23"/>
      <c r="K37" s="35">
        <v>1</v>
      </c>
      <c r="L37" s="23"/>
      <c r="M37" s="201">
        <v>120</v>
      </c>
      <c r="N37" s="23"/>
      <c r="O37" s="39">
        <f>K37*M37*G37</f>
        <v>120</v>
      </c>
      <c r="P37" s="40">
        <f t="shared" si="7"/>
        <v>11.148</v>
      </c>
      <c r="Q37" s="28"/>
      <c r="R37" s="41"/>
      <c r="S37" s="30"/>
    </row>
    <row r="38" spans="1:21" ht="14.25" x14ac:dyDescent="0.2">
      <c r="A38" s="21"/>
      <c r="B38" s="35" t="s">
        <v>160</v>
      </c>
      <c r="C38" s="23"/>
      <c r="D38" s="36"/>
      <c r="E38" s="37" t="s">
        <v>190</v>
      </c>
      <c r="F38" s="23"/>
      <c r="G38" s="38"/>
      <c r="H38" s="23"/>
      <c r="I38" s="35"/>
      <c r="J38" s="23"/>
      <c r="K38" s="35">
        <v>1</v>
      </c>
      <c r="L38" s="23"/>
      <c r="M38" s="210">
        <v>150</v>
      </c>
      <c r="N38" s="23"/>
      <c r="O38" s="39">
        <f>K38*M38</f>
        <v>150</v>
      </c>
      <c r="P38" s="40">
        <f t="shared" si="7"/>
        <v>13.934999999999999</v>
      </c>
      <c r="Q38" s="28"/>
      <c r="R38" s="183">
        <v>3</v>
      </c>
      <c r="S38" s="30"/>
    </row>
    <row r="39" spans="1:21" ht="14.25" x14ac:dyDescent="0.2">
      <c r="A39" s="21"/>
      <c r="B39" s="35"/>
      <c r="C39" s="23"/>
      <c r="D39" s="176"/>
      <c r="E39" s="177" t="s">
        <v>123</v>
      </c>
      <c r="F39" s="54"/>
      <c r="G39" s="178"/>
      <c r="H39" s="54"/>
      <c r="I39" s="179"/>
      <c r="J39" s="54"/>
      <c r="K39" s="179"/>
      <c r="L39" s="54"/>
      <c r="M39" s="205"/>
      <c r="N39" s="54"/>
      <c r="O39" s="180">
        <f>SUM(O35:O38)</f>
        <v>2196</v>
      </c>
      <c r="P39" s="182">
        <f>O39*0.0929</f>
        <v>204.00839999999999</v>
      </c>
      <c r="Q39" s="28"/>
      <c r="R39" s="41"/>
      <c r="S39" s="30"/>
    </row>
    <row r="40" spans="1:21" ht="15.75" thickBot="1" x14ac:dyDescent="0.3">
      <c r="A40" s="21"/>
      <c r="B40" s="57"/>
      <c r="C40" s="54"/>
      <c r="D40" s="58"/>
      <c r="E40" s="45" t="s">
        <v>124</v>
      </c>
      <c r="F40" s="54"/>
      <c r="G40" s="60"/>
      <c r="H40" s="54"/>
      <c r="I40" s="57"/>
      <c r="J40" s="54"/>
      <c r="K40" s="57"/>
      <c r="L40" s="54"/>
      <c r="M40" s="206"/>
      <c r="N40" s="54"/>
      <c r="O40" s="99">
        <f>SUM(O39*6)</f>
        <v>13176</v>
      </c>
      <c r="P40" s="181">
        <f>O40*0.0929</f>
        <v>1224.0503999999999</v>
      </c>
      <c r="Q40" s="63"/>
      <c r="R40" s="64"/>
      <c r="S40" s="30"/>
    </row>
    <row r="41" spans="1:21" ht="6.75" customHeight="1" thickBot="1" x14ac:dyDescent="0.3">
      <c r="A41" s="21"/>
      <c r="B41" s="51"/>
      <c r="C41" s="23"/>
      <c r="D41" s="23"/>
      <c r="E41" s="23"/>
      <c r="F41" s="52"/>
      <c r="G41" s="53"/>
      <c r="H41" s="25"/>
      <c r="I41" s="25"/>
      <c r="J41" s="23"/>
      <c r="K41" s="23"/>
      <c r="L41" s="25"/>
      <c r="M41" s="199"/>
      <c r="N41" s="23"/>
      <c r="O41" s="26"/>
      <c r="P41" s="54"/>
      <c r="Q41" s="55"/>
      <c r="R41" s="56"/>
      <c r="S41" s="30"/>
    </row>
    <row r="42" spans="1:21" ht="15" thickBot="1" x14ac:dyDescent="0.25">
      <c r="A42" s="21"/>
      <c r="B42" s="32" t="s">
        <v>8</v>
      </c>
      <c r="C42" s="23"/>
      <c r="D42" s="312" t="s">
        <v>161</v>
      </c>
      <c r="E42" s="313"/>
      <c r="F42" s="23"/>
      <c r="G42" s="33"/>
      <c r="H42" s="23"/>
      <c r="I42" s="33"/>
      <c r="J42" s="23"/>
      <c r="K42" s="32"/>
      <c r="L42" s="23"/>
      <c r="M42" s="200"/>
      <c r="N42" s="23"/>
      <c r="O42" s="312"/>
      <c r="P42" s="313"/>
      <c r="Q42" s="186"/>
      <c r="R42" s="34"/>
      <c r="S42" s="30"/>
      <c r="T42" s="289"/>
      <c r="U42" s="289"/>
    </row>
    <row r="43" spans="1:21" ht="14.25" x14ac:dyDescent="0.2">
      <c r="A43" s="21"/>
      <c r="B43" s="35" t="s">
        <v>162</v>
      </c>
      <c r="C43" s="23"/>
      <c r="D43" s="36"/>
      <c r="E43" s="37" t="s">
        <v>174</v>
      </c>
      <c r="F43" s="23"/>
      <c r="G43" s="38">
        <v>6</v>
      </c>
      <c r="H43" s="23"/>
      <c r="I43" s="35">
        <v>64</v>
      </c>
      <c r="J43" s="23"/>
      <c r="K43" s="35">
        <v>1</v>
      </c>
      <c r="L43" s="23"/>
      <c r="M43" s="201">
        <f>I43</f>
        <v>64</v>
      </c>
      <c r="N43" s="23"/>
      <c r="O43" s="39">
        <f>K43*M43*G43</f>
        <v>384</v>
      </c>
      <c r="P43" s="40">
        <f t="shared" ref="P43" si="8">O43*0.0929</f>
        <v>35.6736</v>
      </c>
      <c r="Q43" s="186"/>
      <c r="R43" s="41"/>
      <c r="S43" s="30"/>
    </row>
    <row r="44" spans="1:21" ht="14.25" x14ac:dyDescent="0.2">
      <c r="A44" s="21"/>
      <c r="B44" s="35" t="s">
        <v>201</v>
      </c>
      <c r="C44" s="23"/>
      <c r="D44" s="36"/>
      <c r="E44" s="37" t="s">
        <v>165</v>
      </c>
      <c r="F44" s="23"/>
      <c r="G44" s="38">
        <v>1</v>
      </c>
      <c r="H44" s="23"/>
      <c r="I44" s="35">
        <v>50</v>
      </c>
      <c r="J44" s="23"/>
      <c r="K44" s="35">
        <v>1</v>
      </c>
      <c r="L44" s="23"/>
      <c r="M44" s="201">
        <f t="shared" ref="M44" si="9">I44</f>
        <v>50</v>
      </c>
      <c r="N44" s="23"/>
      <c r="O44" s="39">
        <f t="shared" ref="O44" si="10">K44*M44</f>
        <v>50</v>
      </c>
      <c r="P44" s="40">
        <f t="shared" ref="P44" si="11">O44*0.0929</f>
        <v>4.6449999999999996</v>
      </c>
      <c r="Q44" s="186"/>
      <c r="R44" s="183"/>
      <c r="S44" s="30"/>
    </row>
    <row r="45" spans="1:21" ht="14.45" customHeight="1" x14ac:dyDescent="0.2">
      <c r="A45" s="21"/>
      <c r="B45" s="35" t="s">
        <v>234</v>
      </c>
      <c r="C45" s="23"/>
      <c r="D45" s="36"/>
      <c r="E45" s="190" t="s">
        <v>171</v>
      </c>
      <c r="F45" s="23"/>
      <c r="G45" s="38">
        <v>1</v>
      </c>
      <c r="H45" s="23"/>
      <c r="I45" s="35"/>
      <c r="J45" s="23"/>
      <c r="K45" s="35">
        <v>1</v>
      </c>
      <c r="L45" s="23"/>
      <c r="M45" s="201">
        <v>150</v>
      </c>
      <c r="N45" s="23"/>
      <c r="O45" s="39">
        <f>G45*K45*M45</f>
        <v>150</v>
      </c>
      <c r="P45" s="40">
        <f>O45*0.0929</f>
        <v>13.934999999999999</v>
      </c>
      <c r="Q45" s="186"/>
      <c r="R45" s="228"/>
      <c r="S45" s="30"/>
    </row>
    <row r="46" spans="1:21" ht="14.45" customHeight="1" x14ac:dyDescent="0.2">
      <c r="A46" s="21"/>
      <c r="B46" s="35" t="s">
        <v>235</v>
      </c>
      <c r="C46" s="23"/>
      <c r="D46" s="36"/>
      <c r="E46" s="190" t="s">
        <v>243</v>
      </c>
      <c r="F46" s="23"/>
      <c r="G46" s="38">
        <v>1</v>
      </c>
      <c r="H46" s="23"/>
      <c r="I46" s="35"/>
      <c r="J46" s="23"/>
      <c r="K46" s="35">
        <v>1</v>
      </c>
      <c r="L46" s="23"/>
      <c r="M46" s="201">
        <v>120</v>
      </c>
      <c r="N46" s="23"/>
      <c r="O46" s="39">
        <f>G46*K46*M46</f>
        <v>120</v>
      </c>
      <c r="P46" s="40">
        <f>O46*0.0929</f>
        <v>11.148</v>
      </c>
      <c r="Q46" s="262"/>
      <c r="R46" s="228"/>
      <c r="S46" s="30"/>
    </row>
    <row r="47" spans="1:21" ht="15" thickBot="1" x14ac:dyDescent="0.25">
      <c r="A47" s="21"/>
      <c r="B47" s="73"/>
      <c r="C47" s="23"/>
      <c r="D47" s="74"/>
      <c r="E47" s="45" t="s">
        <v>175</v>
      </c>
      <c r="F47" s="54"/>
      <c r="G47" s="60"/>
      <c r="H47" s="54"/>
      <c r="I47" s="57"/>
      <c r="J47" s="54"/>
      <c r="K47" s="57"/>
      <c r="L47" s="54"/>
      <c r="M47" s="205"/>
      <c r="N47" s="54"/>
      <c r="O47" s="180">
        <f>SUM(O43:O46)</f>
        <v>704</v>
      </c>
      <c r="P47" s="62">
        <f>O47*0.0929</f>
        <v>65.401600000000002</v>
      </c>
      <c r="Q47" s="186"/>
      <c r="R47" s="41"/>
      <c r="S47" s="30"/>
    </row>
    <row r="48" spans="1:21" ht="6.75" customHeight="1" thickBot="1" x14ac:dyDescent="0.3">
      <c r="A48" s="120"/>
      <c r="B48" s="187"/>
      <c r="C48" s="23"/>
      <c r="D48" s="23"/>
      <c r="E48" s="23"/>
      <c r="F48" s="52"/>
      <c r="G48" s="53"/>
      <c r="H48" s="25"/>
      <c r="I48" s="25"/>
      <c r="J48" s="23"/>
      <c r="K48" s="23"/>
      <c r="L48" s="25"/>
      <c r="M48" s="207"/>
      <c r="N48" s="23"/>
      <c r="O48" s="188"/>
      <c r="P48" s="54"/>
      <c r="Q48" s="55"/>
      <c r="R48" s="189"/>
      <c r="S48" s="30"/>
    </row>
    <row r="49" spans="1:21" ht="15.75" customHeight="1" thickBot="1" x14ac:dyDescent="0.25">
      <c r="A49" s="21"/>
      <c r="B49" s="65" t="s">
        <v>9</v>
      </c>
      <c r="C49" s="23"/>
      <c r="D49" s="314" t="s">
        <v>69</v>
      </c>
      <c r="E49" s="315"/>
      <c r="F49" s="23"/>
      <c r="G49" s="66"/>
      <c r="H49" s="23"/>
      <c r="I49" s="65"/>
      <c r="J49" s="23"/>
      <c r="K49" s="65"/>
      <c r="L49" s="23"/>
      <c r="M49" s="208"/>
      <c r="N49" s="23"/>
      <c r="O49" s="314"/>
      <c r="P49" s="315"/>
      <c r="Q49" s="28"/>
      <c r="R49" s="67"/>
      <c r="S49" s="30"/>
      <c r="T49" s="289"/>
      <c r="U49" s="289"/>
    </row>
    <row r="50" spans="1:21" ht="14.25" x14ac:dyDescent="0.2">
      <c r="A50" s="21"/>
      <c r="B50" s="35" t="s">
        <v>21</v>
      </c>
      <c r="C50" s="23"/>
      <c r="D50" s="36"/>
      <c r="E50" s="37" t="s">
        <v>70</v>
      </c>
      <c r="F50" s="23"/>
      <c r="G50" s="68"/>
      <c r="H50" s="23"/>
      <c r="I50" s="69"/>
      <c r="J50" s="23"/>
      <c r="K50" s="35">
        <v>1</v>
      </c>
      <c r="L50" s="23"/>
      <c r="M50" s="201">
        <v>2000</v>
      </c>
      <c r="N50" s="23"/>
      <c r="O50" s="71">
        <f t="shared" ref="O50:O54" si="12">K50*M50</f>
        <v>2000</v>
      </c>
      <c r="P50" s="72">
        <f t="shared" ref="P50:P55" si="13">O50*0.0929</f>
        <v>185.79999999999998</v>
      </c>
      <c r="Q50" s="28"/>
      <c r="R50" s="227">
        <v>3</v>
      </c>
      <c r="S50" s="30"/>
    </row>
    <row r="51" spans="1:21" ht="14.25" x14ac:dyDescent="0.2">
      <c r="A51" s="21"/>
      <c r="B51" s="35" t="s">
        <v>27</v>
      </c>
      <c r="C51" s="23"/>
      <c r="D51" s="36"/>
      <c r="E51" s="37" t="s">
        <v>189</v>
      </c>
      <c r="F51" s="23"/>
      <c r="G51" s="68"/>
      <c r="H51" s="23"/>
      <c r="I51" s="69"/>
      <c r="J51" s="23"/>
      <c r="K51" s="35">
        <v>1</v>
      </c>
      <c r="L51" s="23"/>
      <c r="M51" s="201">
        <v>200</v>
      </c>
      <c r="N51" s="23"/>
      <c r="O51" s="71">
        <f t="shared" si="12"/>
        <v>200</v>
      </c>
      <c r="P51" s="72">
        <f t="shared" si="13"/>
        <v>18.579999999999998</v>
      </c>
      <c r="Q51" s="226"/>
      <c r="R51" s="227"/>
      <c r="S51" s="30"/>
    </row>
    <row r="52" spans="1:21" ht="14.25" x14ac:dyDescent="0.2">
      <c r="A52" s="21"/>
      <c r="B52" s="35" t="s">
        <v>28</v>
      </c>
      <c r="C52" s="23"/>
      <c r="D52" s="36"/>
      <c r="E52" s="37" t="s">
        <v>85</v>
      </c>
      <c r="F52" s="23"/>
      <c r="G52" s="68"/>
      <c r="H52" s="23"/>
      <c r="I52" s="69"/>
      <c r="J52" s="23"/>
      <c r="K52" s="35">
        <v>1</v>
      </c>
      <c r="L52" s="23"/>
      <c r="M52" s="201">
        <v>1500</v>
      </c>
      <c r="N52" s="23"/>
      <c r="O52" s="71">
        <f t="shared" si="12"/>
        <v>1500</v>
      </c>
      <c r="P52" s="72">
        <f t="shared" ref="P52" si="14">O52*0.0929</f>
        <v>139.35</v>
      </c>
      <c r="Q52" s="28"/>
      <c r="R52" s="227"/>
      <c r="S52" s="30"/>
    </row>
    <row r="53" spans="1:21" ht="14.25" x14ac:dyDescent="0.2">
      <c r="A53" s="21"/>
      <c r="B53" s="35" t="s">
        <v>29</v>
      </c>
      <c r="C53" s="23"/>
      <c r="D53" s="36"/>
      <c r="E53" s="37" t="s">
        <v>176</v>
      </c>
      <c r="F53" s="23"/>
      <c r="G53" s="68"/>
      <c r="H53" s="23"/>
      <c r="I53" s="69"/>
      <c r="J53" s="23"/>
      <c r="K53" s="35">
        <v>2</v>
      </c>
      <c r="L53" s="23"/>
      <c r="M53" s="201">
        <v>80</v>
      </c>
      <c r="N53" s="23"/>
      <c r="O53" s="71">
        <f t="shared" si="12"/>
        <v>160</v>
      </c>
      <c r="P53" s="72">
        <f t="shared" si="13"/>
        <v>14.863999999999999</v>
      </c>
      <c r="Q53" s="28"/>
      <c r="R53" s="227"/>
      <c r="S53" s="30"/>
    </row>
    <row r="54" spans="1:21" ht="14.25" x14ac:dyDescent="0.2">
      <c r="A54" s="21"/>
      <c r="B54" s="35" t="s">
        <v>30</v>
      </c>
      <c r="C54" s="23"/>
      <c r="D54" s="36"/>
      <c r="E54" s="37" t="s">
        <v>144</v>
      </c>
      <c r="F54" s="23"/>
      <c r="G54" s="68"/>
      <c r="H54" s="23"/>
      <c r="I54" s="69"/>
      <c r="J54" s="23"/>
      <c r="K54" s="35">
        <v>1</v>
      </c>
      <c r="L54" s="23"/>
      <c r="M54" s="201">
        <v>100</v>
      </c>
      <c r="N54" s="23"/>
      <c r="O54" s="71">
        <f t="shared" si="12"/>
        <v>100</v>
      </c>
      <c r="P54" s="72">
        <f t="shared" si="13"/>
        <v>9.2899999999999991</v>
      </c>
      <c r="Q54" s="28"/>
      <c r="R54" s="70"/>
      <c r="S54" s="30"/>
    </row>
    <row r="55" spans="1:21" ht="15" thickBot="1" x14ac:dyDescent="0.25">
      <c r="A55" s="21"/>
      <c r="B55" s="73"/>
      <c r="C55" s="23"/>
      <c r="D55" s="74"/>
      <c r="E55" s="59" t="s">
        <v>84</v>
      </c>
      <c r="F55" s="23" t="s">
        <v>17</v>
      </c>
      <c r="G55" s="75"/>
      <c r="H55" s="23"/>
      <c r="I55" s="73"/>
      <c r="J55" s="23"/>
      <c r="K55" s="73"/>
      <c r="L55" s="23"/>
      <c r="M55" s="204"/>
      <c r="N55" s="23"/>
      <c r="O55" s="99">
        <f>SUM(O50:O54)</f>
        <v>3960</v>
      </c>
      <c r="P55" s="76">
        <f t="shared" si="13"/>
        <v>367.88399999999996</v>
      </c>
      <c r="Q55" s="28"/>
      <c r="R55" s="77"/>
      <c r="S55" s="30"/>
    </row>
    <row r="56" spans="1:21" ht="6.75" customHeight="1" thickBot="1" x14ac:dyDescent="0.3">
      <c r="A56" s="30"/>
      <c r="B56" s="51"/>
      <c r="C56" s="23"/>
      <c r="D56" s="23"/>
      <c r="E56" s="23"/>
      <c r="F56" s="52"/>
      <c r="G56" s="53"/>
      <c r="H56" s="25"/>
      <c r="I56" s="25"/>
      <c r="J56" s="23"/>
      <c r="K56" s="23"/>
      <c r="L56" s="25"/>
      <c r="M56" s="199"/>
      <c r="N56" s="23"/>
      <c r="O56" s="26"/>
      <c r="P56" s="54"/>
      <c r="Q56" s="55"/>
      <c r="R56" s="56"/>
      <c r="S56" s="30"/>
    </row>
    <row r="57" spans="1:21" ht="15" thickBot="1" x14ac:dyDescent="0.25">
      <c r="A57" s="30"/>
      <c r="B57" s="79" t="s">
        <v>136</v>
      </c>
      <c r="C57" s="23"/>
      <c r="D57" s="316" t="s">
        <v>74</v>
      </c>
      <c r="E57" s="317"/>
      <c r="F57" s="23"/>
      <c r="G57" s="80"/>
      <c r="H57" s="23"/>
      <c r="I57" s="79"/>
      <c r="J57" s="23"/>
      <c r="K57" s="79"/>
      <c r="L57" s="23"/>
      <c r="M57" s="209"/>
      <c r="N57" s="23"/>
      <c r="O57" s="316"/>
      <c r="P57" s="317"/>
      <c r="Q57" s="28"/>
      <c r="R57" s="81"/>
      <c r="S57" s="30"/>
    </row>
    <row r="58" spans="1:21" ht="14.25" x14ac:dyDescent="0.2">
      <c r="A58" s="21"/>
      <c r="B58" s="35" t="s">
        <v>32</v>
      </c>
      <c r="C58" s="23"/>
      <c r="D58" s="36"/>
      <c r="E58" s="37" t="s">
        <v>134</v>
      </c>
      <c r="F58" s="23"/>
      <c r="G58" s="68"/>
      <c r="H58" s="23"/>
      <c r="I58" s="69"/>
      <c r="J58" s="23"/>
      <c r="K58" s="35">
        <v>1</v>
      </c>
      <c r="L58" s="23"/>
      <c r="M58" s="201">
        <v>360</v>
      </c>
      <c r="N58" s="23"/>
      <c r="O58" s="71">
        <f t="shared" ref="O58:O63" si="15">K58*M58</f>
        <v>360</v>
      </c>
      <c r="P58" s="72">
        <f t="shared" ref="P58" si="16">O58*0.0929</f>
        <v>33.443999999999996</v>
      </c>
      <c r="Q58" s="28"/>
      <c r="R58" s="70"/>
      <c r="S58" s="30"/>
    </row>
    <row r="59" spans="1:21" ht="14.25" x14ac:dyDescent="0.2">
      <c r="A59" s="21"/>
      <c r="B59" s="35" t="s">
        <v>33</v>
      </c>
      <c r="C59" s="23"/>
      <c r="D59" s="36"/>
      <c r="E59" s="37" t="s">
        <v>75</v>
      </c>
      <c r="F59" s="23"/>
      <c r="G59" s="68"/>
      <c r="H59" s="23"/>
      <c r="I59" s="69"/>
      <c r="J59" s="23"/>
      <c r="K59" s="35">
        <v>1</v>
      </c>
      <c r="L59" s="23"/>
      <c r="M59" s="201">
        <v>190</v>
      </c>
      <c r="N59" s="23"/>
      <c r="O59" s="71">
        <f t="shared" si="15"/>
        <v>190</v>
      </c>
      <c r="P59" s="72">
        <f t="shared" ref="P59:P63" si="17">O59*0.0929</f>
        <v>17.651</v>
      </c>
      <c r="Q59" s="28"/>
      <c r="R59" s="70"/>
      <c r="S59" s="30"/>
    </row>
    <row r="60" spans="1:21" ht="14.25" x14ac:dyDescent="0.2">
      <c r="A60" s="21"/>
      <c r="B60" s="35" t="s">
        <v>34</v>
      </c>
      <c r="C60" s="23"/>
      <c r="D60" s="36"/>
      <c r="E60" s="37" t="s">
        <v>76</v>
      </c>
      <c r="F60" s="23"/>
      <c r="G60" s="68"/>
      <c r="H60" s="23"/>
      <c r="I60" s="69"/>
      <c r="J60" s="23"/>
      <c r="K60" s="35">
        <v>1</v>
      </c>
      <c r="L60" s="23"/>
      <c r="M60" s="201">
        <v>2400</v>
      </c>
      <c r="N60" s="23"/>
      <c r="O60" s="71">
        <f t="shared" si="15"/>
        <v>2400</v>
      </c>
      <c r="P60" s="72">
        <f t="shared" si="17"/>
        <v>222.95999999999998</v>
      </c>
      <c r="Q60" s="28"/>
      <c r="R60" s="70"/>
      <c r="S60" s="30"/>
    </row>
    <row r="61" spans="1:21" ht="14.25" x14ac:dyDescent="0.2">
      <c r="A61" s="21"/>
      <c r="B61" s="35" t="s">
        <v>35</v>
      </c>
      <c r="C61" s="23"/>
      <c r="D61" s="36"/>
      <c r="E61" s="37" t="s">
        <v>77</v>
      </c>
      <c r="F61" s="23"/>
      <c r="G61" s="68"/>
      <c r="H61" s="23"/>
      <c r="I61" s="69"/>
      <c r="J61" s="23"/>
      <c r="K61" s="35">
        <v>1</v>
      </c>
      <c r="L61" s="23"/>
      <c r="M61" s="201">
        <v>200</v>
      </c>
      <c r="N61" s="23"/>
      <c r="O61" s="71">
        <f t="shared" si="15"/>
        <v>200</v>
      </c>
      <c r="P61" s="72">
        <f t="shared" si="17"/>
        <v>18.579999999999998</v>
      </c>
      <c r="Q61" s="28"/>
      <c r="R61" s="70"/>
      <c r="S61" s="30"/>
    </row>
    <row r="62" spans="1:21" ht="14.25" x14ac:dyDescent="0.2">
      <c r="A62" s="21"/>
      <c r="B62" s="35" t="s">
        <v>36</v>
      </c>
      <c r="C62" s="23"/>
      <c r="D62" s="36"/>
      <c r="E62" s="37" t="s">
        <v>78</v>
      </c>
      <c r="F62" s="23"/>
      <c r="G62" s="68"/>
      <c r="H62" s="23"/>
      <c r="I62" s="69"/>
      <c r="J62" s="23"/>
      <c r="K62" s="35">
        <v>1</v>
      </c>
      <c r="L62" s="23"/>
      <c r="M62" s="201">
        <v>1000</v>
      </c>
      <c r="N62" s="23"/>
      <c r="O62" s="71">
        <f t="shared" si="15"/>
        <v>1000</v>
      </c>
      <c r="P62" s="72">
        <f t="shared" si="17"/>
        <v>92.899999999999991</v>
      </c>
      <c r="Q62" s="28"/>
      <c r="R62" s="70"/>
      <c r="S62" s="30"/>
    </row>
    <row r="63" spans="1:21" ht="14.25" x14ac:dyDescent="0.2">
      <c r="A63" s="21"/>
      <c r="B63" s="35" t="s">
        <v>37</v>
      </c>
      <c r="C63" s="23"/>
      <c r="D63" s="36"/>
      <c r="E63" s="82" t="s">
        <v>79</v>
      </c>
      <c r="F63" s="23"/>
      <c r="G63" s="68"/>
      <c r="H63" s="23"/>
      <c r="I63" s="83"/>
      <c r="J63" s="23"/>
      <c r="K63" s="35">
        <v>4</v>
      </c>
      <c r="L63" s="23"/>
      <c r="M63" s="201">
        <v>1400</v>
      </c>
      <c r="N63" s="23"/>
      <c r="O63" s="71">
        <f t="shared" si="15"/>
        <v>5600</v>
      </c>
      <c r="P63" s="72">
        <f t="shared" si="17"/>
        <v>520.24</v>
      </c>
      <c r="Q63" s="28"/>
      <c r="R63" s="70"/>
      <c r="S63" s="30"/>
    </row>
    <row r="64" spans="1:21" ht="14.25" x14ac:dyDescent="0.2">
      <c r="A64" s="21"/>
      <c r="B64" s="35" t="s">
        <v>38</v>
      </c>
      <c r="C64" s="23"/>
      <c r="D64" s="36"/>
      <c r="E64" s="82" t="s">
        <v>177</v>
      </c>
      <c r="F64" s="23"/>
      <c r="G64" s="68"/>
      <c r="H64" s="23"/>
      <c r="I64" s="83"/>
      <c r="J64" s="23"/>
      <c r="K64" s="35">
        <v>1</v>
      </c>
      <c r="L64" s="23"/>
      <c r="M64" s="201">
        <v>4200</v>
      </c>
      <c r="N64" s="23"/>
      <c r="O64" s="71">
        <f>K64*M64</f>
        <v>4200</v>
      </c>
      <c r="P64" s="72">
        <f t="shared" ref="P64:P67" si="18">O64*0.0929</f>
        <v>390.18</v>
      </c>
      <c r="Q64" s="186"/>
      <c r="R64" s="70"/>
      <c r="S64" s="30"/>
    </row>
    <row r="65" spans="1:25" ht="14.25" x14ac:dyDescent="0.2">
      <c r="A65" s="21"/>
      <c r="B65" s="35" t="s">
        <v>39</v>
      </c>
      <c r="C65" s="23"/>
      <c r="D65" s="36"/>
      <c r="E65" s="190" t="s">
        <v>204</v>
      </c>
      <c r="F65" s="191"/>
      <c r="G65" s="192"/>
      <c r="H65" s="191"/>
      <c r="I65" s="193"/>
      <c r="J65" s="191"/>
      <c r="K65" s="193">
        <v>1</v>
      </c>
      <c r="L65" s="191"/>
      <c r="M65" s="210">
        <v>200</v>
      </c>
      <c r="N65" s="191"/>
      <c r="O65" s="194">
        <f>K65*M65</f>
        <v>200</v>
      </c>
      <c r="P65" s="195">
        <f t="shared" si="18"/>
        <v>18.579999999999998</v>
      </c>
      <c r="Q65" s="28"/>
      <c r="R65" s="70"/>
      <c r="S65" s="30"/>
    </row>
    <row r="66" spans="1:25" ht="14.25" x14ac:dyDescent="0.2">
      <c r="A66" s="21"/>
      <c r="B66" s="35" t="s">
        <v>205</v>
      </c>
      <c r="C66" s="23"/>
      <c r="D66" s="36"/>
      <c r="E66" s="190" t="s">
        <v>206</v>
      </c>
      <c r="F66" s="191"/>
      <c r="G66" s="192"/>
      <c r="H66" s="191"/>
      <c r="I66" s="193"/>
      <c r="J66" s="191"/>
      <c r="K66" s="193">
        <v>1</v>
      </c>
      <c r="L66" s="191"/>
      <c r="M66" s="210">
        <v>120</v>
      </c>
      <c r="N66" s="191"/>
      <c r="O66" s="264">
        <f>K66*M66</f>
        <v>120</v>
      </c>
      <c r="P66" s="284">
        <f t="shared" si="18"/>
        <v>11.148</v>
      </c>
      <c r="Q66" s="262"/>
      <c r="R66" s="70"/>
      <c r="S66" s="30"/>
    </row>
    <row r="67" spans="1:25" ht="14.25" x14ac:dyDescent="0.2">
      <c r="A67" s="21"/>
      <c r="B67" s="35" t="s">
        <v>207</v>
      </c>
      <c r="C67" s="23"/>
      <c r="D67" s="36"/>
      <c r="E67" s="190" t="s">
        <v>244</v>
      </c>
      <c r="F67" s="191"/>
      <c r="G67" s="192"/>
      <c r="H67" s="191"/>
      <c r="I67" s="193"/>
      <c r="J67" s="191"/>
      <c r="K67" s="193">
        <v>1</v>
      </c>
      <c r="L67" s="191"/>
      <c r="M67" s="210">
        <v>25</v>
      </c>
      <c r="N67" s="191"/>
      <c r="O67" s="264">
        <f>K67*M67</f>
        <v>25</v>
      </c>
      <c r="P67" s="285">
        <f t="shared" si="18"/>
        <v>2.3224999999999998</v>
      </c>
      <c r="Q67" s="262"/>
      <c r="R67" s="70"/>
      <c r="S67" s="30"/>
    </row>
    <row r="68" spans="1:25" ht="15" thickBot="1" x14ac:dyDescent="0.25">
      <c r="A68" s="21"/>
      <c r="B68" s="73"/>
      <c r="C68" s="23"/>
      <c r="D68" s="74"/>
      <c r="E68" s="45" t="s">
        <v>116</v>
      </c>
      <c r="F68" s="23"/>
      <c r="G68" s="75"/>
      <c r="H68" s="23"/>
      <c r="I68" s="73"/>
      <c r="J68" s="23"/>
      <c r="K68" s="73"/>
      <c r="L68" s="23"/>
      <c r="M68" s="204"/>
      <c r="N68" s="23"/>
      <c r="O68" s="61">
        <f>SUM(O58:O67)</f>
        <v>14295</v>
      </c>
      <c r="P68" s="62">
        <f>O68*0.0929</f>
        <v>1328.0055</v>
      </c>
      <c r="Q68" s="28"/>
      <c r="R68" s="77"/>
      <c r="S68" s="30"/>
    </row>
    <row r="69" spans="1:25" ht="6.75" customHeight="1" thickBot="1" x14ac:dyDescent="0.3">
      <c r="A69" s="21"/>
      <c r="B69" s="51"/>
      <c r="C69" s="23"/>
      <c r="D69" s="23"/>
      <c r="E69" s="23"/>
      <c r="F69" s="52"/>
      <c r="G69" s="53"/>
      <c r="H69" s="25"/>
      <c r="I69" s="25"/>
      <c r="J69" s="23"/>
      <c r="K69" s="23"/>
      <c r="L69" s="25"/>
      <c r="M69" s="199"/>
      <c r="N69" s="23"/>
      <c r="O69" s="26"/>
      <c r="P69" s="54"/>
      <c r="Q69" s="55"/>
      <c r="R69" s="56"/>
      <c r="S69" s="30"/>
    </row>
    <row r="70" spans="1:25" ht="15" thickBot="1" x14ac:dyDescent="0.25">
      <c r="A70" s="21"/>
      <c r="B70" s="84" t="s">
        <v>10</v>
      </c>
      <c r="C70" s="23"/>
      <c r="D70" s="290" t="s">
        <v>86</v>
      </c>
      <c r="E70" s="291"/>
      <c r="F70" s="23"/>
      <c r="G70" s="85"/>
      <c r="H70" s="23"/>
      <c r="I70" s="84"/>
      <c r="J70" s="23"/>
      <c r="K70" s="84"/>
      <c r="L70" s="23"/>
      <c r="M70" s="211"/>
      <c r="N70" s="23"/>
      <c r="O70" s="86"/>
      <c r="P70" s="87"/>
      <c r="Q70" s="28"/>
      <c r="R70" s="88"/>
      <c r="S70" s="30"/>
      <c r="T70" s="289"/>
      <c r="U70" s="289"/>
    </row>
    <row r="71" spans="1:25" ht="14.25" x14ac:dyDescent="0.2">
      <c r="A71" s="21"/>
      <c r="B71" s="35" t="s">
        <v>40</v>
      </c>
      <c r="C71" s="23"/>
      <c r="D71" s="36"/>
      <c r="E71" s="37" t="s">
        <v>245</v>
      </c>
      <c r="F71" s="23"/>
      <c r="G71" s="68"/>
      <c r="H71" s="23"/>
      <c r="I71" s="69"/>
      <c r="J71" s="23"/>
      <c r="K71" s="35">
        <v>1</v>
      </c>
      <c r="L71" s="23"/>
      <c r="M71" s="201">
        <v>1200</v>
      </c>
      <c r="N71" s="23"/>
      <c r="O71" s="71">
        <f>K71*M71</f>
        <v>1200</v>
      </c>
      <c r="P71" s="72">
        <f t="shared" ref="P71:P75" si="19">O71*0.0929</f>
        <v>111.47999999999999</v>
      </c>
      <c r="Q71" s="28"/>
      <c r="R71" s="41"/>
      <c r="S71" s="30"/>
    </row>
    <row r="72" spans="1:25" ht="14.25" x14ac:dyDescent="0.2">
      <c r="A72" s="21"/>
      <c r="B72" s="35" t="s">
        <v>41</v>
      </c>
      <c r="C72" s="23"/>
      <c r="D72" s="36"/>
      <c r="E72" s="37" t="s">
        <v>192</v>
      </c>
      <c r="F72" s="23"/>
      <c r="G72" s="68"/>
      <c r="H72" s="23"/>
      <c r="I72" s="69"/>
      <c r="J72" s="23"/>
      <c r="K72" s="35">
        <v>1</v>
      </c>
      <c r="L72" s="23"/>
      <c r="M72" s="201">
        <v>1200</v>
      </c>
      <c r="N72" s="23"/>
      <c r="O72" s="71">
        <f>K72*M72</f>
        <v>1200</v>
      </c>
      <c r="P72" s="72">
        <f t="shared" si="19"/>
        <v>111.47999999999999</v>
      </c>
      <c r="Q72" s="28"/>
      <c r="R72" s="41"/>
      <c r="S72" s="30"/>
    </row>
    <row r="73" spans="1:25" ht="14.25" x14ac:dyDescent="0.2">
      <c r="A73" s="21"/>
      <c r="B73" s="35" t="s">
        <v>42</v>
      </c>
      <c r="C73" s="23"/>
      <c r="D73" s="36"/>
      <c r="E73" s="37" t="s">
        <v>191</v>
      </c>
      <c r="F73" s="23"/>
      <c r="G73" s="68"/>
      <c r="H73" s="23"/>
      <c r="I73" s="69"/>
      <c r="J73" s="23"/>
      <c r="K73" s="35">
        <v>3</v>
      </c>
      <c r="L73" s="23"/>
      <c r="M73" s="201">
        <v>192</v>
      </c>
      <c r="N73" s="23"/>
      <c r="O73" s="71">
        <f>K73*M73</f>
        <v>576</v>
      </c>
      <c r="P73" s="72">
        <f t="shared" si="19"/>
        <v>53.510399999999997</v>
      </c>
      <c r="Q73" s="226"/>
      <c r="R73" s="41"/>
      <c r="S73" s="30"/>
    </row>
    <row r="74" spans="1:25" ht="14.25" x14ac:dyDescent="0.2">
      <c r="A74" s="21"/>
      <c r="B74" s="35" t="s">
        <v>43</v>
      </c>
      <c r="C74" s="23"/>
      <c r="D74" s="36"/>
      <c r="E74" s="37" t="s">
        <v>133</v>
      </c>
      <c r="F74" s="23"/>
      <c r="G74" s="68"/>
      <c r="H74" s="23"/>
      <c r="I74" s="69"/>
      <c r="J74" s="23"/>
      <c r="K74" s="35">
        <v>2</v>
      </c>
      <c r="L74" s="23"/>
      <c r="M74" s="201">
        <v>168</v>
      </c>
      <c r="N74" s="23"/>
      <c r="O74" s="71">
        <f>K74*M74</f>
        <v>336</v>
      </c>
      <c r="P74" s="72">
        <f t="shared" ref="P74" si="20">O74*0.0929</f>
        <v>31.214399999999998</v>
      </c>
      <c r="Q74" s="28"/>
      <c r="R74" s="41">
        <v>3</v>
      </c>
      <c r="S74" s="30"/>
    </row>
    <row r="75" spans="1:25" ht="14.25" x14ac:dyDescent="0.2">
      <c r="A75" s="21"/>
      <c r="B75" s="35" t="s">
        <v>44</v>
      </c>
      <c r="C75" s="23"/>
      <c r="D75" s="36"/>
      <c r="E75" s="37" t="s">
        <v>178</v>
      </c>
      <c r="F75" s="23"/>
      <c r="G75" s="68">
        <v>3</v>
      </c>
      <c r="H75" s="23"/>
      <c r="I75" s="69">
        <v>64</v>
      </c>
      <c r="J75" s="23"/>
      <c r="K75" s="35">
        <v>1</v>
      </c>
      <c r="L75" s="23"/>
      <c r="M75" s="201">
        <f>G75*I75*K75</f>
        <v>192</v>
      </c>
      <c r="N75" s="23"/>
      <c r="O75" s="71">
        <f>M75</f>
        <v>192</v>
      </c>
      <c r="P75" s="72">
        <f t="shared" si="19"/>
        <v>17.8368</v>
      </c>
      <c r="Q75" s="28"/>
      <c r="R75" s="228">
        <v>2</v>
      </c>
      <c r="Y75" s="229"/>
    </row>
    <row r="76" spans="1:25" ht="14.25" x14ac:dyDescent="0.2">
      <c r="A76" s="21"/>
      <c r="B76" s="35" t="s">
        <v>208</v>
      </c>
      <c r="C76" s="23"/>
      <c r="D76" s="36"/>
      <c r="E76" s="37" t="s">
        <v>209</v>
      </c>
      <c r="F76" s="23"/>
      <c r="G76" s="68"/>
      <c r="H76" s="23"/>
      <c r="I76" s="69"/>
      <c r="J76" s="23"/>
      <c r="K76" s="35">
        <v>1</v>
      </c>
      <c r="L76" s="23"/>
      <c r="M76" s="201">
        <v>192</v>
      </c>
      <c r="N76" s="23"/>
      <c r="O76" s="71">
        <f>M76</f>
        <v>192</v>
      </c>
      <c r="P76" s="72">
        <f t="shared" ref="P76" si="21">O76*0.0929</f>
        <v>17.8368</v>
      </c>
      <c r="Q76" s="262"/>
      <c r="R76" s="228"/>
      <c r="S76" s="231"/>
      <c r="Y76" s="229"/>
    </row>
    <row r="77" spans="1:25" ht="15" thickBot="1" x14ac:dyDescent="0.25">
      <c r="A77" s="21"/>
      <c r="B77" s="73"/>
      <c r="C77" s="23"/>
      <c r="D77" s="74"/>
      <c r="E77" s="45" t="s">
        <v>95</v>
      </c>
      <c r="F77" s="23"/>
      <c r="G77" s="75"/>
      <c r="H77" s="23"/>
      <c r="I77" s="73"/>
      <c r="J77" s="23"/>
      <c r="K77" s="73"/>
      <c r="L77" s="23"/>
      <c r="M77" s="204"/>
      <c r="N77" s="23"/>
      <c r="O77" s="61">
        <f>SUM(O71:O76)</f>
        <v>3696</v>
      </c>
      <c r="P77" s="62">
        <f>O77*0.0929</f>
        <v>343.35839999999996</v>
      </c>
      <c r="Q77" s="28"/>
      <c r="R77" s="77"/>
      <c r="S77" s="30"/>
    </row>
    <row r="78" spans="1:25" ht="6.75" customHeight="1" thickBot="1" x14ac:dyDescent="0.25">
      <c r="A78" s="21"/>
      <c r="B78" s="51"/>
      <c r="C78" s="23"/>
      <c r="D78" s="23"/>
      <c r="E78" s="52"/>
      <c r="F78" s="23"/>
      <c r="G78" s="24"/>
      <c r="H78" s="23"/>
      <c r="I78" s="25"/>
      <c r="J78" s="23"/>
      <c r="K78" s="25"/>
      <c r="L78" s="23"/>
      <c r="M78" s="199"/>
      <c r="N78" s="23"/>
      <c r="O78" s="89"/>
      <c r="P78" s="90"/>
      <c r="Q78" s="28"/>
      <c r="R78" s="91"/>
      <c r="S78" s="30"/>
    </row>
    <row r="79" spans="1:25" ht="15" thickBot="1" x14ac:dyDescent="0.25">
      <c r="A79" s="21"/>
      <c r="B79" s="92" t="s">
        <v>11</v>
      </c>
      <c r="C79" s="23"/>
      <c r="D79" s="292" t="s">
        <v>73</v>
      </c>
      <c r="E79" s="293"/>
      <c r="F79" s="23"/>
      <c r="G79" s="93"/>
      <c r="H79" s="23"/>
      <c r="I79" s="92"/>
      <c r="J79" s="23"/>
      <c r="K79" s="92"/>
      <c r="L79" s="23"/>
      <c r="M79" s="212"/>
      <c r="N79" s="23"/>
      <c r="O79" s="94"/>
      <c r="P79" s="95"/>
      <c r="Q79" s="28"/>
      <c r="R79" s="96"/>
      <c r="S79" s="30"/>
      <c r="T79" s="289"/>
      <c r="U79" s="289"/>
    </row>
    <row r="80" spans="1:25" ht="14.25" x14ac:dyDescent="0.2">
      <c r="A80" s="21"/>
      <c r="B80" s="35" t="s">
        <v>46</v>
      </c>
      <c r="C80" s="23"/>
      <c r="D80" s="36"/>
      <c r="E80" s="37" t="s">
        <v>246</v>
      </c>
      <c r="F80" s="23"/>
      <c r="G80" s="38"/>
      <c r="H80" s="23"/>
      <c r="I80" s="35"/>
      <c r="J80" s="23"/>
      <c r="K80" s="35">
        <v>1</v>
      </c>
      <c r="L80" s="23"/>
      <c r="M80" s="201">
        <v>2600</v>
      </c>
      <c r="N80" s="23"/>
      <c r="O80" s="71">
        <f>K80*M80</f>
        <v>2600</v>
      </c>
      <c r="P80" s="72">
        <f t="shared" ref="P80" si="22">O80*0.0929</f>
        <v>241.54</v>
      </c>
      <c r="Q80" s="28"/>
      <c r="R80" s="41"/>
      <c r="S80" s="30"/>
    </row>
    <row r="81" spans="1:32" ht="14.25" x14ac:dyDescent="0.2">
      <c r="A81" s="21"/>
      <c r="B81" s="35" t="s">
        <v>47</v>
      </c>
      <c r="C81" s="23"/>
      <c r="D81" s="36"/>
      <c r="E81" s="37" t="s">
        <v>129</v>
      </c>
      <c r="F81" s="23"/>
      <c r="G81" s="38"/>
      <c r="H81" s="23"/>
      <c r="I81" s="35"/>
      <c r="J81" s="23"/>
      <c r="K81" s="35">
        <v>1</v>
      </c>
      <c r="L81" s="23"/>
      <c r="M81" s="201">
        <v>585</v>
      </c>
      <c r="N81" s="23"/>
      <c r="O81" s="71">
        <f>K81*M81</f>
        <v>585</v>
      </c>
      <c r="P81" s="72">
        <f t="shared" ref="P81:P84" si="23">O81*0.0929</f>
        <v>54.346499999999999</v>
      </c>
      <c r="Q81" s="28"/>
      <c r="R81" s="41">
        <v>8</v>
      </c>
      <c r="S81" s="30"/>
      <c r="Y81" s="229"/>
    </row>
    <row r="82" spans="1:32" ht="14.25" x14ac:dyDescent="0.2">
      <c r="A82" s="21"/>
      <c r="B82" s="35" t="s">
        <v>48</v>
      </c>
      <c r="C82" s="23"/>
      <c r="D82" s="36"/>
      <c r="E82" s="37" t="s">
        <v>179</v>
      </c>
      <c r="F82" s="23"/>
      <c r="G82" s="38">
        <v>1</v>
      </c>
      <c r="H82" s="23"/>
      <c r="I82" s="35"/>
      <c r="J82" s="23"/>
      <c r="K82" s="35">
        <v>1</v>
      </c>
      <c r="L82" s="23"/>
      <c r="M82" s="201">
        <v>200</v>
      </c>
      <c r="N82" s="23"/>
      <c r="O82" s="71">
        <f>K82*M82*G82</f>
        <v>200</v>
      </c>
      <c r="P82" s="72">
        <f t="shared" si="23"/>
        <v>18.579999999999998</v>
      </c>
      <c r="Q82" s="28"/>
      <c r="R82" s="41"/>
      <c r="S82" s="30"/>
    </row>
    <row r="83" spans="1:32" ht="14.25" x14ac:dyDescent="0.2">
      <c r="A83" s="21"/>
      <c r="B83" s="35" t="s">
        <v>49</v>
      </c>
      <c r="C83" s="23"/>
      <c r="D83" s="36"/>
      <c r="E83" s="37" t="s">
        <v>131</v>
      </c>
      <c r="F83" s="23"/>
      <c r="G83" s="38"/>
      <c r="H83" s="23"/>
      <c r="I83" s="35"/>
      <c r="J83" s="23"/>
      <c r="K83" s="35">
        <v>1</v>
      </c>
      <c r="L83" s="23"/>
      <c r="M83" s="201">
        <v>100</v>
      </c>
      <c r="N83" s="23"/>
      <c r="O83" s="71">
        <f>K83*M83</f>
        <v>100</v>
      </c>
      <c r="P83" s="72">
        <f t="shared" si="23"/>
        <v>9.2899999999999991</v>
      </c>
      <c r="Q83" s="28"/>
      <c r="R83" s="70"/>
      <c r="S83" s="30"/>
    </row>
    <row r="84" spans="1:32" ht="14.25" x14ac:dyDescent="0.2">
      <c r="A84" s="21"/>
      <c r="B84" s="35" t="s">
        <v>50</v>
      </c>
      <c r="C84" s="23"/>
      <c r="D84" s="36"/>
      <c r="E84" s="37" t="s">
        <v>132</v>
      </c>
      <c r="F84" s="23"/>
      <c r="G84" s="38"/>
      <c r="H84" s="23"/>
      <c r="I84" s="35"/>
      <c r="J84" s="23"/>
      <c r="K84" s="35">
        <v>1</v>
      </c>
      <c r="L84" s="23"/>
      <c r="M84" s="201">
        <v>100</v>
      </c>
      <c r="N84" s="23"/>
      <c r="O84" s="71">
        <f>K84*M84</f>
        <v>100</v>
      </c>
      <c r="P84" s="72">
        <f t="shared" si="23"/>
        <v>9.2899999999999991</v>
      </c>
      <c r="Q84" s="28"/>
      <c r="R84" s="70"/>
      <c r="S84" s="30"/>
    </row>
    <row r="85" spans="1:32" ht="15.75" customHeight="1" thickBot="1" x14ac:dyDescent="0.25">
      <c r="A85" s="21"/>
      <c r="B85" s="73"/>
      <c r="C85" s="23"/>
      <c r="D85" s="74"/>
      <c r="E85" s="45" t="s">
        <v>96</v>
      </c>
      <c r="F85" s="23"/>
      <c r="G85" s="75"/>
      <c r="H85" s="23"/>
      <c r="I85" s="73"/>
      <c r="J85" s="23"/>
      <c r="K85" s="73"/>
      <c r="L85" s="23"/>
      <c r="M85" s="204"/>
      <c r="N85" s="23"/>
      <c r="O85" s="99">
        <f>SUM(O80:O84)</f>
        <v>3585</v>
      </c>
      <c r="P85" s="62">
        <f>O85*0.0929</f>
        <v>333.04649999999998</v>
      </c>
      <c r="Q85" s="28"/>
      <c r="R85" s="77"/>
      <c r="S85" s="30"/>
      <c r="W85" s="97"/>
      <c r="X85" s="98"/>
      <c r="Y85" s="97"/>
      <c r="Z85" s="97"/>
      <c r="AA85" s="97"/>
      <c r="AB85" s="97"/>
      <c r="AC85" s="97"/>
      <c r="AD85" s="97"/>
      <c r="AE85" s="97"/>
      <c r="AF85" s="97"/>
    </row>
    <row r="86" spans="1:32" ht="6.75" customHeight="1" thickBot="1" x14ac:dyDescent="0.3">
      <c r="A86" s="21"/>
      <c r="B86" s="51"/>
      <c r="C86" s="23"/>
      <c r="D86" s="23"/>
      <c r="E86" s="23"/>
      <c r="F86" s="52"/>
      <c r="G86" s="53"/>
      <c r="H86" s="25"/>
      <c r="I86" s="25"/>
      <c r="J86" s="23"/>
      <c r="K86" s="23"/>
      <c r="L86" s="25"/>
      <c r="M86" s="199"/>
      <c r="N86" s="23"/>
      <c r="O86" s="26"/>
      <c r="P86" s="54"/>
      <c r="Q86" s="55"/>
      <c r="R86" s="56"/>
      <c r="S86" s="30"/>
      <c r="W86" s="97"/>
      <c r="X86" s="98"/>
      <c r="Y86" s="97"/>
      <c r="Z86" s="97"/>
      <c r="AA86" s="97"/>
      <c r="AB86" s="97"/>
      <c r="AC86" s="97"/>
      <c r="AD86" s="97"/>
      <c r="AE86" s="97"/>
      <c r="AF86" s="97"/>
    </row>
    <row r="87" spans="1:32" ht="15" customHeight="1" thickBot="1" x14ac:dyDescent="0.25">
      <c r="A87" s="21"/>
      <c r="B87" s="100" t="s">
        <v>14</v>
      </c>
      <c r="C87" s="23"/>
      <c r="D87" s="294" t="s">
        <v>202</v>
      </c>
      <c r="E87" s="295"/>
      <c r="F87" s="23"/>
      <c r="G87" s="101"/>
      <c r="H87" s="23"/>
      <c r="I87" s="100"/>
      <c r="J87" s="23"/>
      <c r="K87" s="100"/>
      <c r="L87" s="23"/>
      <c r="M87" s="213"/>
      <c r="N87" s="23"/>
      <c r="O87" s="102"/>
      <c r="P87" s="103"/>
      <c r="Q87" s="28"/>
      <c r="R87" s="104"/>
      <c r="S87" s="30"/>
      <c r="T87" s="289"/>
      <c r="U87" s="289"/>
      <c r="W87" s="97"/>
      <c r="X87" s="98"/>
      <c r="Y87" s="97"/>
      <c r="Z87" s="97"/>
      <c r="AA87" s="97"/>
      <c r="AB87" s="97"/>
      <c r="AC87" s="97"/>
      <c r="AD87" s="97"/>
      <c r="AE87" s="97"/>
      <c r="AF87" s="97"/>
    </row>
    <row r="88" spans="1:32" ht="14.25" x14ac:dyDescent="0.2">
      <c r="A88" s="21"/>
      <c r="B88" s="35" t="s">
        <v>51</v>
      </c>
      <c r="C88" s="23"/>
      <c r="D88" s="36"/>
      <c r="E88" s="37" t="s">
        <v>31</v>
      </c>
      <c r="F88" s="23"/>
      <c r="G88" s="38"/>
      <c r="H88" s="23"/>
      <c r="I88" s="35"/>
      <c r="J88" s="23"/>
      <c r="K88" s="35">
        <v>1</v>
      </c>
      <c r="L88" s="23"/>
      <c r="M88" s="201">
        <v>600</v>
      </c>
      <c r="N88" s="23"/>
      <c r="O88" s="71">
        <f t="shared" ref="O88:O96" si="24">K88*M88</f>
        <v>600</v>
      </c>
      <c r="P88" s="72">
        <f t="shared" ref="P88" si="25">O88*0.0929</f>
        <v>55.739999999999995</v>
      </c>
      <c r="Q88" s="28"/>
      <c r="R88" s="70">
        <v>1</v>
      </c>
      <c r="S88" s="30"/>
      <c r="W88" s="97"/>
      <c r="X88" s="98"/>
      <c r="Y88" s="97"/>
      <c r="Z88" s="97"/>
      <c r="AA88" s="97"/>
      <c r="AB88" s="97"/>
      <c r="AC88" s="97"/>
      <c r="AD88" s="97"/>
      <c r="AE88" s="97"/>
      <c r="AF88" s="97"/>
    </row>
    <row r="89" spans="1:32" ht="14.25" x14ac:dyDescent="0.2">
      <c r="A89" s="21"/>
      <c r="B89" s="35" t="s">
        <v>87</v>
      </c>
      <c r="C89" s="23"/>
      <c r="D89" s="36"/>
      <c r="E89" s="37" t="s">
        <v>210</v>
      </c>
      <c r="F89" s="23"/>
      <c r="G89" s="38"/>
      <c r="H89" s="23"/>
      <c r="I89" s="35"/>
      <c r="J89" s="23"/>
      <c r="K89" s="35">
        <v>4</v>
      </c>
      <c r="L89" s="23"/>
      <c r="M89" s="201">
        <v>120</v>
      </c>
      <c r="N89" s="23"/>
      <c r="O89" s="71">
        <f t="shared" si="24"/>
        <v>480</v>
      </c>
      <c r="P89" s="72">
        <f t="shared" ref="P89:P97" si="26">O89*0.0929</f>
        <v>44.591999999999999</v>
      </c>
      <c r="Q89" s="28"/>
      <c r="R89" s="70">
        <v>1</v>
      </c>
      <c r="S89" s="30"/>
      <c r="W89" s="97"/>
      <c r="X89" s="98"/>
      <c r="Y89" s="97"/>
      <c r="Z89" s="97"/>
      <c r="AA89" s="97"/>
      <c r="AB89" s="97"/>
      <c r="AC89" s="97"/>
      <c r="AD89" s="97"/>
      <c r="AE89" s="97"/>
      <c r="AF89" s="97"/>
    </row>
    <row r="90" spans="1:32" ht="14.25" x14ac:dyDescent="0.2">
      <c r="A90" s="21"/>
      <c r="B90" s="35" t="s">
        <v>88</v>
      </c>
      <c r="C90" s="23"/>
      <c r="D90" s="36"/>
      <c r="E90" s="37" t="s">
        <v>194</v>
      </c>
      <c r="F90" s="23"/>
      <c r="G90" s="38"/>
      <c r="H90" s="23"/>
      <c r="I90" s="35"/>
      <c r="J90" s="23"/>
      <c r="K90" s="35">
        <v>1</v>
      </c>
      <c r="L90" s="23"/>
      <c r="M90" s="201">
        <v>80</v>
      </c>
      <c r="N90" s="23"/>
      <c r="O90" s="71">
        <f t="shared" si="24"/>
        <v>80</v>
      </c>
      <c r="P90" s="72">
        <f t="shared" ref="P90" si="27">O90*0.0929</f>
        <v>7.4319999999999995</v>
      </c>
      <c r="Q90" s="28"/>
      <c r="R90" s="70">
        <v>1</v>
      </c>
      <c r="S90" s="30"/>
      <c r="W90" s="97"/>
      <c r="X90" s="98"/>
      <c r="Y90" s="97"/>
      <c r="Z90" s="97"/>
      <c r="AA90" s="97"/>
      <c r="AB90" s="97"/>
      <c r="AC90" s="97"/>
      <c r="AD90" s="97"/>
      <c r="AE90" s="97"/>
      <c r="AF90" s="97"/>
    </row>
    <row r="91" spans="1:32" ht="14.25" x14ac:dyDescent="0.2">
      <c r="A91" s="21"/>
      <c r="B91" s="35" t="s">
        <v>94</v>
      </c>
      <c r="C91" s="23"/>
      <c r="D91" s="36"/>
      <c r="E91" s="37" t="s">
        <v>236</v>
      </c>
      <c r="F91" s="23"/>
      <c r="G91" s="38"/>
      <c r="H91" s="23"/>
      <c r="I91" s="35"/>
      <c r="J91" s="23"/>
      <c r="K91" s="35">
        <v>1</v>
      </c>
      <c r="L91" s="23"/>
      <c r="M91" s="201">
        <v>500</v>
      </c>
      <c r="N91" s="23"/>
      <c r="O91" s="71">
        <f t="shared" si="24"/>
        <v>500</v>
      </c>
      <c r="P91" s="72">
        <f t="shared" si="26"/>
        <v>46.449999999999996</v>
      </c>
      <c r="Q91" s="28"/>
      <c r="R91" s="70">
        <v>1</v>
      </c>
      <c r="S91" s="30"/>
      <c r="W91" s="97"/>
      <c r="X91" s="98"/>
      <c r="Y91" s="97"/>
      <c r="Z91" s="97"/>
      <c r="AA91" s="97"/>
      <c r="AB91" s="97"/>
      <c r="AC91" s="97"/>
      <c r="AD91" s="97"/>
      <c r="AE91" s="97"/>
      <c r="AF91" s="97"/>
    </row>
    <row r="92" spans="1:32" ht="14.25" x14ac:dyDescent="0.2">
      <c r="A92" s="21"/>
      <c r="B92" s="35" t="s">
        <v>137</v>
      </c>
      <c r="C92" s="23"/>
      <c r="D92" s="36"/>
      <c r="E92" s="37" t="s">
        <v>211</v>
      </c>
      <c r="F92" s="23"/>
      <c r="G92" s="38"/>
      <c r="H92" s="23"/>
      <c r="I92" s="35"/>
      <c r="J92" s="23"/>
      <c r="K92" s="35">
        <v>1</v>
      </c>
      <c r="L92" s="23"/>
      <c r="M92" s="201">
        <v>1440</v>
      </c>
      <c r="N92" s="23"/>
      <c r="O92" s="71">
        <f t="shared" si="24"/>
        <v>1440</v>
      </c>
      <c r="P92" s="72">
        <f t="shared" si="26"/>
        <v>133.77599999999998</v>
      </c>
      <c r="Q92" s="28"/>
      <c r="R92" s="70">
        <v>1</v>
      </c>
      <c r="S92" s="30"/>
      <c r="W92" s="97"/>
      <c r="X92" s="98"/>
      <c r="Y92" s="97"/>
      <c r="Z92" s="97"/>
      <c r="AA92" s="97"/>
      <c r="AB92" s="97"/>
      <c r="AC92" s="97"/>
      <c r="AD92" s="97"/>
      <c r="AE92" s="97"/>
      <c r="AF92" s="97"/>
    </row>
    <row r="93" spans="1:32" ht="14.25" x14ac:dyDescent="0.2">
      <c r="A93" s="21"/>
      <c r="B93" s="35" t="s">
        <v>138</v>
      </c>
      <c r="C93" s="23"/>
      <c r="D93" s="36"/>
      <c r="E93" s="37" t="s">
        <v>195</v>
      </c>
      <c r="F93" s="23"/>
      <c r="G93" s="38"/>
      <c r="H93" s="23"/>
      <c r="I93" s="35"/>
      <c r="J93" s="23"/>
      <c r="K93" s="35">
        <v>1</v>
      </c>
      <c r="L93" s="23"/>
      <c r="M93" s="201">
        <v>100</v>
      </c>
      <c r="N93" s="23"/>
      <c r="O93" s="71">
        <f t="shared" si="24"/>
        <v>100</v>
      </c>
      <c r="P93" s="72">
        <f t="shared" si="26"/>
        <v>9.2899999999999991</v>
      </c>
      <c r="Q93" s="28"/>
      <c r="R93" s="70">
        <v>1</v>
      </c>
      <c r="S93" s="30"/>
      <c r="W93" s="97"/>
      <c r="X93" s="98"/>
      <c r="Y93" s="97"/>
      <c r="Z93" s="97"/>
      <c r="AA93" s="97"/>
      <c r="AB93" s="97"/>
      <c r="AC93" s="97"/>
      <c r="AD93" s="97"/>
      <c r="AE93" s="97"/>
      <c r="AF93" s="97"/>
    </row>
    <row r="94" spans="1:32" ht="14.25" x14ac:dyDescent="0.2">
      <c r="A94" s="21"/>
      <c r="B94" s="35" t="s">
        <v>139</v>
      </c>
      <c r="C94" s="23"/>
      <c r="D94" s="36"/>
      <c r="E94" s="37" t="s">
        <v>230</v>
      </c>
      <c r="F94" s="23"/>
      <c r="G94" s="38">
        <v>2</v>
      </c>
      <c r="H94" s="23"/>
      <c r="I94" s="35">
        <v>120</v>
      </c>
      <c r="J94" s="23"/>
      <c r="K94" s="35">
        <v>1</v>
      </c>
      <c r="L94" s="23"/>
      <c r="M94" s="201">
        <f>G94*I94*K94</f>
        <v>240</v>
      </c>
      <c r="N94" s="23"/>
      <c r="O94" s="71">
        <f t="shared" si="24"/>
        <v>240</v>
      </c>
      <c r="P94" s="72">
        <f t="shared" si="26"/>
        <v>22.295999999999999</v>
      </c>
      <c r="Q94" s="28"/>
      <c r="R94" s="70">
        <v>1</v>
      </c>
      <c r="S94" s="30"/>
      <c r="W94" s="97"/>
      <c r="X94" s="98"/>
      <c r="Y94" s="97"/>
      <c r="Z94" s="97"/>
      <c r="AA94" s="97"/>
      <c r="AB94" s="97"/>
      <c r="AC94" s="97"/>
      <c r="AD94" s="97"/>
      <c r="AE94" s="97"/>
      <c r="AF94" s="97"/>
    </row>
    <row r="95" spans="1:32" ht="13.9" customHeight="1" x14ac:dyDescent="0.2">
      <c r="A95" s="21"/>
      <c r="B95" s="35" t="s">
        <v>237</v>
      </c>
      <c r="C95" s="23"/>
      <c r="D95" s="36"/>
      <c r="E95" s="37" t="s">
        <v>196</v>
      </c>
      <c r="F95" s="23"/>
      <c r="G95" s="38">
        <v>2</v>
      </c>
      <c r="H95" s="23"/>
      <c r="I95" s="35">
        <v>120</v>
      </c>
      <c r="J95" s="23"/>
      <c r="K95" s="35">
        <v>1</v>
      </c>
      <c r="L95" s="23"/>
      <c r="M95" s="201">
        <f>G95*I95*K95</f>
        <v>240</v>
      </c>
      <c r="N95" s="23"/>
      <c r="O95" s="71">
        <f t="shared" si="24"/>
        <v>240</v>
      </c>
      <c r="P95" s="72">
        <f t="shared" si="26"/>
        <v>22.295999999999999</v>
      </c>
      <c r="Q95" s="28"/>
      <c r="R95" s="70">
        <v>1</v>
      </c>
      <c r="S95" s="30"/>
      <c r="W95" s="97"/>
      <c r="X95" s="98"/>
      <c r="Y95" s="97"/>
      <c r="Z95" s="97"/>
      <c r="AA95" s="97"/>
      <c r="AB95" s="97"/>
      <c r="AC95" s="97"/>
      <c r="AD95" s="97"/>
      <c r="AE95" s="97"/>
      <c r="AF95" s="97"/>
    </row>
    <row r="96" spans="1:32" ht="13.9" customHeight="1" x14ac:dyDescent="0.2">
      <c r="A96" s="21"/>
      <c r="B96" s="35" t="s">
        <v>140</v>
      </c>
      <c r="C96" s="23"/>
      <c r="D96" s="36"/>
      <c r="E96" s="37" t="s">
        <v>212</v>
      </c>
      <c r="F96" s="23"/>
      <c r="G96" s="38">
        <v>8</v>
      </c>
      <c r="H96" s="23"/>
      <c r="I96" s="35">
        <v>50</v>
      </c>
      <c r="J96" s="23"/>
      <c r="K96" s="35">
        <v>1</v>
      </c>
      <c r="L96" s="23"/>
      <c r="M96" s="201">
        <v>400</v>
      </c>
      <c r="N96" s="23"/>
      <c r="O96" s="71">
        <f t="shared" si="24"/>
        <v>400</v>
      </c>
      <c r="P96" s="72">
        <f t="shared" ref="P96" si="28">O96*0.0929</f>
        <v>37.159999999999997</v>
      </c>
      <c r="Q96" s="262"/>
      <c r="R96" s="70">
        <v>1</v>
      </c>
      <c r="S96" s="30"/>
      <c r="W96" s="97"/>
      <c r="X96" s="98"/>
      <c r="Y96" s="97"/>
      <c r="Z96" s="97"/>
      <c r="AA96" s="97"/>
      <c r="AB96" s="97"/>
      <c r="AC96" s="97"/>
      <c r="AD96" s="97"/>
      <c r="AE96" s="97"/>
      <c r="AF96" s="97"/>
    </row>
    <row r="97" spans="1:32" ht="14.25" x14ac:dyDescent="0.2">
      <c r="A97" s="21"/>
      <c r="B97" s="35" t="s">
        <v>141</v>
      </c>
      <c r="C97" s="23"/>
      <c r="D97" s="36"/>
      <c r="E97" s="37" t="s">
        <v>214</v>
      </c>
      <c r="F97" s="23"/>
      <c r="G97" s="38">
        <v>8</v>
      </c>
      <c r="H97" s="23"/>
      <c r="I97" s="35">
        <v>64</v>
      </c>
      <c r="J97" s="23"/>
      <c r="K97" s="35">
        <v>1</v>
      </c>
      <c r="L97" s="23"/>
      <c r="M97" s="201">
        <f>G97*I97*K97</f>
        <v>512</v>
      </c>
      <c r="N97" s="23"/>
      <c r="O97" s="71">
        <f>M97</f>
        <v>512</v>
      </c>
      <c r="P97" s="72">
        <f t="shared" si="26"/>
        <v>47.564799999999998</v>
      </c>
      <c r="Q97" s="28"/>
      <c r="R97" s="70">
        <v>1</v>
      </c>
      <c r="S97" s="30"/>
      <c r="W97" s="97"/>
      <c r="X97" s="98"/>
      <c r="Y97" s="185"/>
      <c r="Z97" s="97"/>
      <c r="AA97" s="97"/>
      <c r="AB97" s="97"/>
      <c r="AC97" s="97"/>
      <c r="AD97" s="97"/>
      <c r="AE97" s="97"/>
      <c r="AF97" s="97"/>
    </row>
    <row r="98" spans="1:32" ht="14.25" x14ac:dyDescent="0.2">
      <c r="A98" s="21"/>
      <c r="B98" s="35" t="s">
        <v>213</v>
      </c>
      <c r="C98" s="23"/>
      <c r="D98" s="36"/>
      <c r="E98" s="37" t="s">
        <v>238</v>
      </c>
      <c r="F98" s="23"/>
      <c r="G98" s="38"/>
      <c r="H98" s="23"/>
      <c r="I98" s="35"/>
      <c r="J98" s="23"/>
      <c r="K98" s="35">
        <v>1</v>
      </c>
      <c r="L98" s="23"/>
      <c r="M98" s="201">
        <v>180</v>
      </c>
      <c r="N98" s="23"/>
      <c r="O98" s="71">
        <f>M98</f>
        <v>180</v>
      </c>
      <c r="P98" s="72">
        <f t="shared" ref="P98" si="29">O98*0.0929</f>
        <v>16.721999999999998</v>
      </c>
      <c r="Q98" s="265"/>
      <c r="R98" s="70"/>
      <c r="S98" s="30"/>
      <c r="W98" s="97"/>
      <c r="X98" s="98"/>
      <c r="Y98" s="185"/>
      <c r="Z98" s="97"/>
      <c r="AA98" s="97"/>
      <c r="AB98" s="97"/>
      <c r="AC98" s="97"/>
      <c r="AD98" s="97"/>
      <c r="AE98" s="97"/>
      <c r="AF98" s="97"/>
    </row>
    <row r="99" spans="1:32" ht="15" thickBot="1" x14ac:dyDescent="0.25">
      <c r="A99" s="21"/>
      <c r="B99" s="73"/>
      <c r="C99" s="23"/>
      <c r="D99" s="74"/>
      <c r="E99" s="45" t="s">
        <v>203</v>
      </c>
      <c r="F99" s="23"/>
      <c r="G99" s="75"/>
      <c r="H99" s="23"/>
      <c r="I99" s="73"/>
      <c r="J99" s="23"/>
      <c r="K99" s="73"/>
      <c r="L99" s="23"/>
      <c r="M99" s="204"/>
      <c r="N99" s="23"/>
      <c r="O99" s="99">
        <f>SUM(O88:O98)</f>
        <v>4772</v>
      </c>
      <c r="P99" s="62">
        <f>O99*0.0929</f>
        <v>443.31880000000001</v>
      </c>
      <c r="Q99" s="28"/>
      <c r="R99" s="77"/>
      <c r="S99" s="30"/>
      <c r="W99" s="97"/>
      <c r="X99" s="98"/>
      <c r="Y99" s="97"/>
      <c r="Z99" s="97"/>
      <c r="AA99" s="97"/>
      <c r="AB99" s="97"/>
      <c r="AC99" s="97"/>
      <c r="AD99" s="97"/>
      <c r="AE99" s="97"/>
      <c r="AF99" s="97"/>
    </row>
    <row r="100" spans="1:32" ht="6.75" customHeight="1" thickBot="1" x14ac:dyDescent="0.25">
      <c r="A100" s="21"/>
      <c r="B100" s="23"/>
      <c r="C100" s="23"/>
      <c r="D100" s="23"/>
      <c r="E100" s="23"/>
      <c r="F100" s="23"/>
      <c r="G100" s="24"/>
      <c r="H100" s="23"/>
      <c r="I100" s="25"/>
      <c r="J100" s="23"/>
      <c r="K100" s="25"/>
      <c r="L100" s="23"/>
      <c r="M100" s="199"/>
      <c r="N100" s="23"/>
      <c r="O100" s="26"/>
      <c r="P100" s="27"/>
      <c r="Q100" s="28"/>
      <c r="R100" s="56"/>
      <c r="S100" s="30"/>
      <c r="X100" s="98"/>
      <c r="Y100" s="97"/>
    </row>
    <row r="101" spans="1:32" ht="15" thickBot="1" x14ac:dyDescent="0.25">
      <c r="A101" s="21"/>
      <c r="B101" s="255" t="s">
        <v>18</v>
      </c>
      <c r="C101" s="23"/>
      <c r="D101" s="296" t="s">
        <v>153</v>
      </c>
      <c r="E101" s="297"/>
      <c r="F101" s="23"/>
      <c r="G101" s="256"/>
      <c r="H101" s="23"/>
      <c r="I101" s="255"/>
      <c r="J101" s="23"/>
      <c r="K101" s="255"/>
      <c r="L101" s="23"/>
      <c r="M101" s="257"/>
      <c r="N101" s="23"/>
      <c r="O101" s="258"/>
      <c r="P101" s="259"/>
      <c r="Q101" s="28"/>
      <c r="R101" s="260"/>
      <c r="S101" s="30"/>
      <c r="X101" s="98"/>
      <c r="Y101" s="97"/>
    </row>
    <row r="102" spans="1:32" ht="13.15" customHeight="1" x14ac:dyDescent="0.2">
      <c r="A102" s="21"/>
      <c r="B102" s="35" t="s">
        <v>52</v>
      </c>
      <c r="C102" s="23"/>
      <c r="D102" s="36"/>
      <c r="E102" s="37" t="s">
        <v>154</v>
      </c>
      <c r="F102" s="23"/>
      <c r="G102" s="38"/>
      <c r="H102" s="23"/>
      <c r="I102" s="35"/>
      <c r="J102" s="23"/>
      <c r="K102" s="35">
        <v>1</v>
      </c>
      <c r="L102" s="23"/>
      <c r="M102" s="201">
        <v>8123</v>
      </c>
      <c r="N102" s="23"/>
      <c r="O102" s="71">
        <f>M102</f>
        <v>8123</v>
      </c>
      <c r="P102" s="72">
        <f t="shared" ref="P102:P107" si="30">O102*0.0929</f>
        <v>754.62670000000003</v>
      </c>
      <c r="Q102" s="28"/>
      <c r="R102" s="41">
        <v>9</v>
      </c>
      <c r="S102" s="30"/>
      <c r="X102" s="98"/>
      <c r="Y102" s="97"/>
    </row>
    <row r="103" spans="1:32" ht="13.15" customHeight="1" x14ac:dyDescent="0.2">
      <c r="A103" s="21"/>
      <c r="B103" s="35" t="s">
        <v>56</v>
      </c>
      <c r="C103" s="23"/>
      <c r="D103" s="36"/>
      <c r="E103" s="37" t="s">
        <v>101</v>
      </c>
      <c r="F103" s="23"/>
      <c r="G103" s="38"/>
      <c r="H103" s="23"/>
      <c r="I103" s="35"/>
      <c r="J103" s="23"/>
      <c r="K103" s="35">
        <v>1</v>
      </c>
      <c r="L103" s="23"/>
      <c r="M103" s="201">
        <v>727</v>
      </c>
      <c r="N103" s="23"/>
      <c r="O103" s="71">
        <f>M103</f>
        <v>727</v>
      </c>
      <c r="P103" s="72">
        <f t="shared" si="30"/>
        <v>67.538299999999992</v>
      </c>
      <c r="Q103" s="28"/>
      <c r="R103" s="41">
        <v>9</v>
      </c>
      <c r="S103" s="30"/>
      <c r="X103" s="98"/>
      <c r="Y103" s="97"/>
    </row>
    <row r="104" spans="1:32" ht="13.15" customHeight="1" x14ac:dyDescent="0.2">
      <c r="A104" s="21"/>
      <c r="B104" s="35" t="s">
        <v>58</v>
      </c>
      <c r="C104" s="23"/>
      <c r="D104" s="36"/>
      <c r="E104" s="37" t="s">
        <v>168</v>
      </c>
      <c r="F104" s="23"/>
      <c r="G104" s="38"/>
      <c r="H104" s="23"/>
      <c r="I104" s="35"/>
      <c r="J104" s="23"/>
      <c r="K104" s="35">
        <v>1</v>
      </c>
      <c r="L104" s="23"/>
      <c r="M104" s="201">
        <v>150</v>
      </c>
      <c r="N104" s="23"/>
      <c r="O104" s="71">
        <f>K104*M104</f>
        <v>150</v>
      </c>
      <c r="P104" s="72">
        <f t="shared" si="30"/>
        <v>13.934999999999999</v>
      </c>
      <c r="Q104" s="28"/>
      <c r="R104" s="41"/>
      <c r="S104" s="30"/>
      <c r="X104" s="98"/>
      <c r="Y104" s="97"/>
    </row>
    <row r="105" spans="1:32" ht="13.15" customHeight="1" x14ac:dyDescent="0.2">
      <c r="A105" s="21"/>
      <c r="B105" s="35" t="s">
        <v>148</v>
      </c>
      <c r="C105" s="23"/>
      <c r="D105" s="36"/>
      <c r="E105" s="37" t="s">
        <v>180</v>
      </c>
      <c r="F105" s="23"/>
      <c r="G105" s="38"/>
      <c r="H105" s="23"/>
      <c r="I105" s="35"/>
      <c r="J105" s="23"/>
      <c r="K105" s="35">
        <v>1</v>
      </c>
      <c r="L105" s="23"/>
      <c r="M105" s="201">
        <v>503</v>
      </c>
      <c r="N105" s="23"/>
      <c r="O105" s="71">
        <f>K105*M105</f>
        <v>503</v>
      </c>
      <c r="P105" s="72">
        <f t="shared" si="30"/>
        <v>46.728699999999996</v>
      </c>
      <c r="Q105" s="186"/>
      <c r="R105" s="41">
        <v>9</v>
      </c>
      <c r="S105" s="30"/>
      <c r="X105" s="98"/>
      <c r="Y105" s="97"/>
    </row>
    <row r="106" spans="1:32" ht="13.15" customHeight="1" x14ac:dyDescent="0.2">
      <c r="A106" s="21"/>
      <c r="B106" s="35" t="s">
        <v>163</v>
      </c>
      <c r="C106" s="23"/>
      <c r="D106" s="36"/>
      <c r="E106" s="37" t="s">
        <v>127</v>
      </c>
      <c r="F106" s="23"/>
      <c r="G106" s="38"/>
      <c r="H106" s="23"/>
      <c r="I106" s="35"/>
      <c r="J106" s="23"/>
      <c r="K106" s="35">
        <v>1</v>
      </c>
      <c r="L106" s="23"/>
      <c r="M106" s="201">
        <v>324</v>
      </c>
      <c r="N106" s="23"/>
      <c r="O106" s="71">
        <f>K106*M106</f>
        <v>324</v>
      </c>
      <c r="P106" s="72">
        <f t="shared" ref="P106" si="31">O106*0.0929</f>
        <v>30.099599999999999</v>
      </c>
      <c r="Q106" s="226"/>
      <c r="R106" s="41">
        <v>9</v>
      </c>
      <c r="S106" s="30"/>
      <c r="X106" s="98"/>
      <c r="Y106" s="97"/>
    </row>
    <row r="107" spans="1:32" ht="13.15" customHeight="1" x14ac:dyDescent="0.2">
      <c r="A107" s="21"/>
      <c r="B107" s="35" t="s">
        <v>186</v>
      </c>
      <c r="C107" s="23"/>
      <c r="D107" s="36"/>
      <c r="E107" s="37" t="s">
        <v>187</v>
      </c>
      <c r="F107" s="23"/>
      <c r="G107" s="38"/>
      <c r="H107" s="23"/>
      <c r="I107" s="35"/>
      <c r="J107" s="23"/>
      <c r="K107" s="35">
        <v>1</v>
      </c>
      <c r="L107" s="23"/>
      <c r="M107" s="201">
        <v>432</v>
      </c>
      <c r="N107" s="23"/>
      <c r="O107" s="71">
        <f>K107*M107</f>
        <v>432</v>
      </c>
      <c r="P107" s="72">
        <f t="shared" si="30"/>
        <v>40.132799999999996</v>
      </c>
      <c r="Q107" s="28"/>
      <c r="R107" s="41">
        <v>9</v>
      </c>
      <c r="S107" s="30"/>
      <c r="X107" s="98"/>
      <c r="Y107" s="97"/>
    </row>
    <row r="108" spans="1:32" ht="13.15" customHeight="1" thickBot="1" x14ac:dyDescent="0.25">
      <c r="A108" s="21"/>
      <c r="B108" s="73"/>
      <c r="C108" s="23"/>
      <c r="D108" s="74"/>
      <c r="E108" s="45" t="s">
        <v>166</v>
      </c>
      <c r="F108" s="23"/>
      <c r="G108" s="75"/>
      <c r="H108" s="23"/>
      <c r="I108" s="73"/>
      <c r="J108" s="23"/>
      <c r="K108" s="73"/>
      <c r="L108" s="23"/>
      <c r="M108" s="204"/>
      <c r="N108" s="23"/>
      <c r="O108" s="99">
        <f>SUM(O102:O107)</f>
        <v>10259</v>
      </c>
      <c r="P108" s="62">
        <f>O108*0.0929</f>
        <v>953.06110000000001</v>
      </c>
      <c r="Q108" s="28"/>
      <c r="R108" s="77"/>
      <c r="S108" s="30"/>
      <c r="X108" s="98"/>
      <c r="Y108" s="97"/>
    </row>
    <row r="109" spans="1:32" ht="6.75" customHeight="1" thickBot="1" x14ac:dyDescent="0.25">
      <c r="A109" s="21"/>
      <c r="B109" s="23"/>
      <c r="C109" s="23"/>
      <c r="D109" s="23"/>
      <c r="E109" s="23"/>
      <c r="F109" s="23"/>
      <c r="G109" s="24"/>
      <c r="H109" s="23"/>
      <c r="I109" s="25"/>
      <c r="J109" s="23"/>
      <c r="K109" s="25"/>
      <c r="L109" s="23"/>
      <c r="M109" s="199"/>
      <c r="N109" s="23"/>
      <c r="O109" s="26"/>
      <c r="P109" s="27"/>
      <c r="Q109" s="28"/>
      <c r="R109" s="56"/>
      <c r="S109" s="30"/>
      <c r="X109" s="98"/>
      <c r="Y109" s="97"/>
    </row>
    <row r="110" spans="1:32" ht="15" thickBot="1" x14ac:dyDescent="0.25">
      <c r="A110" s="21"/>
      <c r="B110" s="105" t="s">
        <v>19</v>
      </c>
      <c r="C110" s="23"/>
      <c r="D110" s="287" t="s">
        <v>60</v>
      </c>
      <c r="E110" s="288"/>
      <c r="F110" s="23"/>
      <c r="G110" s="106"/>
      <c r="H110" s="23"/>
      <c r="I110" s="105"/>
      <c r="J110" s="23"/>
      <c r="K110" s="105"/>
      <c r="L110" s="23"/>
      <c r="M110" s="214"/>
      <c r="N110" s="23"/>
      <c r="O110" s="107"/>
      <c r="P110" s="108"/>
      <c r="Q110" s="28"/>
      <c r="R110" s="109"/>
      <c r="S110" s="30"/>
      <c r="T110" s="289"/>
      <c r="U110" s="289"/>
      <c r="X110" s="98"/>
      <c r="Y110" s="97"/>
    </row>
    <row r="111" spans="1:32" ht="14.25" x14ac:dyDescent="0.2">
      <c r="A111" s="21"/>
      <c r="B111" s="35" t="s">
        <v>53</v>
      </c>
      <c r="C111" s="23"/>
      <c r="D111" s="36"/>
      <c r="E111" s="37" t="s">
        <v>218</v>
      </c>
      <c r="F111" s="23"/>
      <c r="G111" s="38"/>
      <c r="H111" s="23"/>
      <c r="I111" s="35"/>
      <c r="J111" s="23"/>
      <c r="K111" s="35">
        <v>1</v>
      </c>
      <c r="L111" s="23"/>
      <c r="M111" s="201">
        <v>465</v>
      </c>
      <c r="N111" s="23"/>
      <c r="O111" s="71">
        <f t="shared" ref="O111:O122" si="32">K111*M111</f>
        <v>465</v>
      </c>
      <c r="P111" s="72">
        <f t="shared" ref="P111:P117" si="33">O111*0.0929</f>
        <v>43.198499999999996</v>
      </c>
      <c r="Q111" s="28"/>
      <c r="R111" s="70">
        <v>4</v>
      </c>
      <c r="S111" s="30"/>
      <c r="X111" s="98"/>
      <c r="Y111" s="97"/>
    </row>
    <row r="112" spans="1:32" ht="14.25" x14ac:dyDescent="0.2">
      <c r="A112" s="21"/>
      <c r="B112" s="35" t="s">
        <v>89</v>
      </c>
      <c r="C112" s="23"/>
      <c r="D112" s="36"/>
      <c r="E112" s="37" t="s">
        <v>216</v>
      </c>
      <c r="F112" s="23"/>
      <c r="G112" s="38"/>
      <c r="H112" s="23"/>
      <c r="I112" s="35"/>
      <c r="J112" s="23"/>
      <c r="K112" s="35">
        <v>1</v>
      </c>
      <c r="L112" s="23"/>
      <c r="M112" s="201">
        <v>290</v>
      </c>
      <c r="N112" s="23"/>
      <c r="O112" s="71">
        <f t="shared" ref="O112:O113" si="34">K112*M112</f>
        <v>290</v>
      </c>
      <c r="P112" s="72">
        <f t="shared" ref="P112:P113" si="35">O112*0.0929</f>
        <v>26.940999999999999</v>
      </c>
      <c r="Q112" s="262"/>
      <c r="R112" s="70"/>
      <c r="S112" s="30"/>
      <c r="X112" s="98"/>
      <c r="Y112" s="97"/>
    </row>
    <row r="113" spans="1:25" ht="14.25" x14ac:dyDescent="0.2">
      <c r="A113" s="21"/>
      <c r="B113" s="35" t="s">
        <v>90</v>
      </c>
      <c r="C113" s="23"/>
      <c r="D113" s="36"/>
      <c r="E113" s="37" t="s">
        <v>217</v>
      </c>
      <c r="F113" s="23"/>
      <c r="G113" s="38"/>
      <c r="H113" s="23"/>
      <c r="I113" s="35"/>
      <c r="J113" s="23"/>
      <c r="K113" s="35">
        <v>1</v>
      </c>
      <c r="L113" s="23"/>
      <c r="M113" s="201">
        <v>765</v>
      </c>
      <c r="N113" s="23"/>
      <c r="O113" s="71">
        <f t="shared" si="34"/>
        <v>765</v>
      </c>
      <c r="P113" s="72">
        <f t="shared" si="35"/>
        <v>71.0685</v>
      </c>
      <c r="Q113" s="262"/>
      <c r="R113" s="70"/>
      <c r="S113" s="30"/>
      <c r="X113" s="98"/>
      <c r="Y113" s="97"/>
    </row>
    <row r="114" spans="1:25" ht="14.25" x14ac:dyDescent="0.2">
      <c r="A114" s="21"/>
      <c r="B114" s="35" t="s">
        <v>91</v>
      </c>
      <c r="C114" s="23"/>
      <c r="D114" s="36"/>
      <c r="E114" s="37" t="s">
        <v>221</v>
      </c>
      <c r="F114" s="23"/>
      <c r="G114" s="38"/>
      <c r="H114" s="23"/>
      <c r="I114" s="35"/>
      <c r="J114" s="23"/>
      <c r="K114" s="35">
        <v>1</v>
      </c>
      <c r="L114" s="23"/>
      <c r="M114" s="201">
        <v>465</v>
      </c>
      <c r="N114" s="23"/>
      <c r="O114" s="71">
        <f t="shared" si="32"/>
        <v>465</v>
      </c>
      <c r="P114" s="72">
        <f>O114*0.0929</f>
        <v>43.198499999999996</v>
      </c>
      <c r="Q114" s="28"/>
      <c r="R114" s="70">
        <v>4</v>
      </c>
      <c r="S114" s="30"/>
      <c r="X114" s="98"/>
      <c r="Y114" s="97"/>
    </row>
    <row r="115" spans="1:25" ht="14.25" x14ac:dyDescent="0.2">
      <c r="A115" s="21"/>
      <c r="B115" s="35" t="s">
        <v>92</v>
      </c>
      <c r="C115" s="23"/>
      <c r="D115" s="36"/>
      <c r="E115" s="37" t="s">
        <v>219</v>
      </c>
      <c r="F115" s="23"/>
      <c r="G115" s="38"/>
      <c r="H115" s="23"/>
      <c r="I115" s="35"/>
      <c r="J115" s="23"/>
      <c r="K115" s="35">
        <v>1</v>
      </c>
      <c r="L115" s="23"/>
      <c r="M115" s="201">
        <v>290</v>
      </c>
      <c r="N115" s="23"/>
      <c r="O115" s="71">
        <f t="shared" ref="O115:O116" si="36">K115*M115</f>
        <v>290</v>
      </c>
      <c r="P115" s="72">
        <f t="shared" ref="P115:P116" si="37">O115*0.0929</f>
        <v>26.940999999999999</v>
      </c>
      <c r="Q115" s="262"/>
      <c r="R115" s="70"/>
      <c r="S115" s="30"/>
      <c r="X115" s="98"/>
      <c r="Y115" s="97"/>
    </row>
    <row r="116" spans="1:25" ht="14.25" x14ac:dyDescent="0.2">
      <c r="A116" s="21"/>
      <c r="B116" s="35" t="s">
        <v>93</v>
      </c>
      <c r="C116" s="23"/>
      <c r="D116" s="36"/>
      <c r="E116" s="37" t="s">
        <v>220</v>
      </c>
      <c r="F116" s="23"/>
      <c r="G116" s="38"/>
      <c r="H116" s="23"/>
      <c r="I116" s="35"/>
      <c r="J116" s="23"/>
      <c r="K116" s="35">
        <v>1</v>
      </c>
      <c r="L116" s="23"/>
      <c r="M116" s="201">
        <v>765</v>
      </c>
      <c r="N116" s="23"/>
      <c r="O116" s="71">
        <f t="shared" si="36"/>
        <v>765</v>
      </c>
      <c r="P116" s="72">
        <f t="shared" si="37"/>
        <v>71.0685</v>
      </c>
      <c r="Q116" s="262"/>
      <c r="R116" s="70"/>
      <c r="S116" s="30"/>
      <c r="X116" s="98"/>
      <c r="Y116" s="97"/>
    </row>
    <row r="117" spans="1:25" ht="14.25" x14ac:dyDescent="0.2">
      <c r="A117" s="21"/>
      <c r="B117" s="35" t="s">
        <v>222</v>
      </c>
      <c r="C117" s="23"/>
      <c r="D117" s="36"/>
      <c r="E117" s="37" t="s">
        <v>54</v>
      </c>
      <c r="F117" s="23"/>
      <c r="G117" s="38"/>
      <c r="H117" s="23"/>
      <c r="I117" s="35"/>
      <c r="J117" s="23"/>
      <c r="K117" s="35">
        <v>2</v>
      </c>
      <c r="L117" s="23"/>
      <c r="M117" s="201">
        <v>45</v>
      </c>
      <c r="N117" s="23"/>
      <c r="O117" s="71">
        <f t="shared" si="32"/>
        <v>90</v>
      </c>
      <c r="P117" s="72">
        <f t="shared" si="33"/>
        <v>8.3609999999999989</v>
      </c>
      <c r="Q117" s="28"/>
      <c r="R117" s="70">
        <v>4</v>
      </c>
      <c r="S117" s="30"/>
      <c r="X117" s="98"/>
      <c r="Y117" s="97"/>
    </row>
    <row r="118" spans="1:25" ht="14.25" x14ac:dyDescent="0.2">
      <c r="A118" s="21"/>
      <c r="B118" s="35" t="s">
        <v>223</v>
      </c>
      <c r="C118" s="23"/>
      <c r="D118" s="36"/>
      <c r="E118" s="279" t="s">
        <v>239</v>
      </c>
      <c r="F118" s="23"/>
      <c r="G118" s="38"/>
      <c r="H118" s="23"/>
      <c r="I118" s="35"/>
      <c r="J118" s="23"/>
      <c r="K118" s="35">
        <v>1</v>
      </c>
      <c r="L118" s="23"/>
      <c r="M118" s="201">
        <v>200</v>
      </c>
      <c r="N118" s="23"/>
      <c r="O118" s="71">
        <f>K118*M118</f>
        <v>200</v>
      </c>
      <c r="P118" s="72">
        <f>O118*0.0929</f>
        <v>18.579999999999998</v>
      </c>
      <c r="Q118" s="28"/>
      <c r="R118" s="70">
        <v>4</v>
      </c>
      <c r="S118" s="30"/>
      <c r="X118" s="98"/>
      <c r="Y118" s="97"/>
    </row>
    <row r="119" spans="1:25" ht="14.25" x14ac:dyDescent="0.2">
      <c r="A119" s="21"/>
      <c r="B119" s="35" t="s">
        <v>224</v>
      </c>
      <c r="C119" s="23"/>
      <c r="D119" s="36"/>
      <c r="E119" s="279" t="s">
        <v>240</v>
      </c>
      <c r="F119" s="23"/>
      <c r="G119" s="38"/>
      <c r="H119" s="23"/>
      <c r="I119" s="35"/>
      <c r="J119" s="23"/>
      <c r="K119" s="35">
        <v>1</v>
      </c>
      <c r="L119" s="23"/>
      <c r="M119" s="201">
        <v>190</v>
      </c>
      <c r="N119" s="23"/>
      <c r="O119" s="71">
        <f>K119*M119</f>
        <v>190</v>
      </c>
      <c r="P119" s="72">
        <f>O119*0.0929</f>
        <v>17.651</v>
      </c>
      <c r="Q119" s="262"/>
      <c r="R119" s="70"/>
      <c r="S119" s="30"/>
      <c r="X119" s="98"/>
      <c r="Y119" s="97"/>
    </row>
    <row r="120" spans="1:25" ht="14.25" x14ac:dyDescent="0.2">
      <c r="A120" s="21"/>
      <c r="B120" s="35" t="s">
        <v>225</v>
      </c>
      <c r="C120" s="23"/>
      <c r="D120" s="36"/>
      <c r="E120" s="279" t="s">
        <v>241</v>
      </c>
      <c r="F120" s="23"/>
      <c r="G120" s="38"/>
      <c r="H120" s="23"/>
      <c r="I120" s="35"/>
      <c r="J120" s="23"/>
      <c r="K120" s="35">
        <v>1</v>
      </c>
      <c r="L120" s="23"/>
      <c r="M120" s="201">
        <v>200</v>
      </c>
      <c r="N120" s="23"/>
      <c r="O120" s="71">
        <f t="shared" si="32"/>
        <v>200</v>
      </c>
      <c r="P120" s="72">
        <f t="shared" ref="P120:P122" si="38">O120*0.0929</f>
        <v>18.579999999999998</v>
      </c>
      <c r="Q120" s="28"/>
      <c r="R120" s="70">
        <v>4</v>
      </c>
      <c r="S120" s="30"/>
      <c r="X120" s="98"/>
      <c r="Y120" s="97"/>
    </row>
    <row r="121" spans="1:25" ht="14.25" x14ac:dyDescent="0.2">
      <c r="A121" s="21"/>
      <c r="B121" s="35" t="s">
        <v>226</v>
      </c>
      <c r="C121" s="23"/>
      <c r="D121" s="36"/>
      <c r="E121" s="279" t="s">
        <v>242</v>
      </c>
      <c r="F121" s="23"/>
      <c r="G121" s="38"/>
      <c r="H121" s="23"/>
      <c r="I121" s="35"/>
      <c r="J121" s="23"/>
      <c r="K121" s="35">
        <v>1</v>
      </c>
      <c r="L121" s="23"/>
      <c r="M121" s="201">
        <v>190</v>
      </c>
      <c r="N121" s="23"/>
      <c r="O121" s="71">
        <f t="shared" si="32"/>
        <v>190</v>
      </c>
      <c r="P121" s="72">
        <f t="shared" si="38"/>
        <v>17.651</v>
      </c>
      <c r="Q121" s="262"/>
      <c r="R121" s="70"/>
      <c r="S121" s="30"/>
      <c r="X121" s="98"/>
      <c r="Y121" s="97"/>
    </row>
    <row r="122" spans="1:25" ht="14.25" x14ac:dyDescent="0.2">
      <c r="A122" s="21"/>
      <c r="B122" s="35" t="s">
        <v>227</v>
      </c>
      <c r="C122" s="23"/>
      <c r="D122" s="36"/>
      <c r="E122" s="37" t="s">
        <v>200</v>
      </c>
      <c r="F122" s="23"/>
      <c r="G122" s="38"/>
      <c r="H122" s="23"/>
      <c r="I122" s="35"/>
      <c r="J122" s="23"/>
      <c r="K122" s="35">
        <v>1</v>
      </c>
      <c r="L122" s="23"/>
      <c r="M122" s="201">
        <v>57</v>
      </c>
      <c r="N122" s="23"/>
      <c r="O122" s="71">
        <f t="shared" si="32"/>
        <v>57</v>
      </c>
      <c r="P122" s="72">
        <f t="shared" si="38"/>
        <v>5.2953000000000001</v>
      </c>
      <c r="Q122" s="262"/>
      <c r="R122" s="70"/>
      <c r="S122" s="30"/>
      <c r="X122" s="98"/>
      <c r="Y122" s="97"/>
    </row>
    <row r="123" spans="1:25" ht="15" thickBot="1" x14ac:dyDescent="0.25">
      <c r="A123" s="21"/>
      <c r="B123" s="73"/>
      <c r="C123" s="23"/>
      <c r="D123" s="74"/>
      <c r="E123" s="45" t="s">
        <v>130</v>
      </c>
      <c r="F123" s="23"/>
      <c r="G123" s="75"/>
      <c r="H123" s="23"/>
      <c r="I123" s="73"/>
      <c r="J123" s="23"/>
      <c r="K123" s="73"/>
      <c r="L123" s="23"/>
      <c r="M123" s="204"/>
      <c r="N123" s="23"/>
      <c r="O123" s="61">
        <f>SUM(O111:O122)</f>
        <v>3967</v>
      </c>
      <c r="P123" s="62">
        <f>O123*0.0929</f>
        <v>368.53429999999997</v>
      </c>
      <c r="Q123" s="28"/>
      <c r="R123" s="77"/>
      <c r="S123" s="30"/>
      <c r="X123" s="98"/>
      <c r="Y123" s="97"/>
    </row>
    <row r="124" spans="1:25" ht="6.75" customHeight="1" thickBot="1" x14ac:dyDescent="0.25">
      <c r="A124" s="21"/>
      <c r="B124" s="51"/>
      <c r="C124" s="266"/>
      <c r="D124" s="273"/>
      <c r="E124" s="274"/>
      <c r="F124" s="266"/>
      <c r="G124" s="275"/>
      <c r="H124" s="266"/>
      <c r="I124" s="276"/>
      <c r="J124" s="266"/>
      <c r="K124" s="276"/>
      <c r="L124" s="266"/>
      <c r="M124" s="277"/>
      <c r="N124" s="266"/>
      <c r="O124" s="278"/>
      <c r="P124" s="272"/>
      <c r="Q124" s="263"/>
      <c r="R124" s="91"/>
      <c r="S124" s="30"/>
      <c r="X124" s="98"/>
      <c r="Y124" s="97"/>
    </row>
    <row r="125" spans="1:25" ht="15" thickBot="1" x14ac:dyDescent="0.25">
      <c r="A125" s="21"/>
      <c r="B125" s="267" t="s">
        <v>19</v>
      </c>
      <c r="C125" s="23"/>
      <c r="D125" s="320" t="s">
        <v>215</v>
      </c>
      <c r="E125" s="321"/>
      <c r="F125" s="23"/>
      <c r="G125" s="268"/>
      <c r="H125" s="23"/>
      <c r="I125" s="267"/>
      <c r="J125" s="23"/>
      <c r="K125" s="267"/>
      <c r="L125" s="23"/>
      <c r="M125" s="269"/>
      <c r="N125" s="23"/>
      <c r="O125" s="270"/>
      <c r="P125" s="271"/>
      <c r="Q125" s="263"/>
      <c r="R125" s="269"/>
      <c r="S125" s="30"/>
      <c r="X125" s="98"/>
      <c r="Y125" s="97"/>
    </row>
    <row r="126" spans="1:25" ht="14.25" x14ac:dyDescent="0.2">
      <c r="A126" s="21"/>
      <c r="B126" s="35" t="s">
        <v>228</v>
      </c>
      <c r="C126" s="23"/>
      <c r="D126" s="36"/>
      <c r="E126" s="37" t="s">
        <v>215</v>
      </c>
      <c r="F126" s="23"/>
      <c r="G126" s="68">
        <v>232</v>
      </c>
      <c r="H126" s="23"/>
      <c r="I126" s="68">
        <v>88.36</v>
      </c>
      <c r="J126" s="23"/>
      <c r="K126" s="35">
        <v>1</v>
      </c>
      <c r="L126" s="23"/>
      <c r="M126" s="201">
        <f>G126*I126*K126</f>
        <v>20499.52</v>
      </c>
      <c r="N126" s="23"/>
      <c r="O126" s="71">
        <f t="shared" ref="O126" si="39">K126*M126</f>
        <v>20499.52</v>
      </c>
      <c r="P126" s="72">
        <f t="shared" ref="P126" si="40">O126*0.0929</f>
        <v>1904.4054080000001</v>
      </c>
      <c r="Q126" s="263"/>
      <c r="R126" s="70">
        <v>10</v>
      </c>
      <c r="S126" s="30"/>
      <c r="X126" s="98"/>
      <c r="Y126" s="97"/>
    </row>
    <row r="127" spans="1:25" ht="15" customHeight="1" thickBot="1" x14ac:dyDescent="0.25">
      <c r="A127" s="21"/>
      <c r="B127" s="73"/>
      <c r="C127" s="23"/>
      <c r="D127" s="74"/>
      <c r="E127" s="45" t="s">
        <v>247</v>
      </c>
      <c r="F127" s="23"/>
      <c r="G127" s="75"/>
      <c r="H127" s="23"/>
      <c r="I127" s="73"/>
      <c r="J127" s="23"/>
      <c r="K127" s="73"/>
      <c r="L127" s="23"/>
      <c r="M127" s="204"/>
      <c r="N127" s="23"/>
      <c r="O127" s="61">
        <f>SUM(O126:O126)</f>
        <v>20499.52</v>
      </c>
      <c r="P127" s="62">
        <f>O127*0.0929</f>
        <v>1904.4054080000001</v>
      </c>
      <c r="Q127" s="263"/>
      <c r="R127" s="204"/>
      <c r="S127" s="30"/>
      <c r="X127" s="98"/>
      <c r="Y127" s="97"/>
    </row>
    <row r="128" spans="1:25" ht="7.5" customHeight="1" thickBot="1" x14ac:dyDescent="0.25">
      <c r="A128" s="21"/>
      <c r="B128" s="22"/>
      <c r="C128" s="23"/>
      <c r="D128" s="23"/>
      <c r="E128" s="23"/>
      <c r="F128" s="23"/>
      <c r="G128" s="24"/>
      <c r="H128" s="23"/>
      <c r="I128" s="25"/>
      <c r="J128" s="23"/>
      <c r="K128" s="25"/>
      <c r="L128" s="23"/>
      <c r="M128" s="199"/>
      <c r="N128" s="23"/>
      <c r="O128" s="26"/>
      <c r="P128" s="27"/>
      <c r="Q128" s="28"/>
      <c r="R128" s="91"/>
      <c r="S128" s="30"/>
      <c r="X128" s="98"/>
      <c r="Y128" s="97"/>
    </row>
    <row r="129" spans="1:25" ht="15" thickBot="1" x14ac:dyDescent="0.25">
      <c r="A129" s="21"/>
      <c r="B129" s="110" t="s">
        <v>97</v>
      </c>
      <c r="C129" s="23"/>
      <c r="D129" s="298" t="s">
        <v>59</v>
      </c>
      <c r="E129" s="299"/>
      <c r="F129" s="23"/>
      <c r="G129" s="111"/>
      <c r="H129" s="23"/>
      <c r="I129" s="110"/>
      <c r="J129" s="23"/>
      <c r="K129" s="110"/>
      <c r="L129" s="23"/>
      <c r="M129" s="215"/>
      <c r="N129" s="23"/>
      <c r="O129" s="112"/>
      <c r="P129" s="113"/>
      <c r="Q129" s="28"/>
      <c r="R129" s="114"/>
      <c r="S129" s="30"/>
      <c r="T129" s="289"/>
      <c r="U129" s="289"/>
      <c r="X129" s="98"/>
      <c r="Y129" s="97"/>
    </row>
    <row r="130" spans="1:25" ht="14.25" x14ac:dyDescent="0.2">
      <c r="A130" s="21"/>
      <c r="B130" s="35" t="s">
        <v>98</v>
      </c>
      <c r="C130" s="23"/>
      <c r="D130" s="36"/>
      <c r="E130" s="37" t="s">
        <v>181</v>
      </c>
      <c r="F130" s="23"/>
      <c r="G130" s="38"/>
      <c r="H130" s="23"/>
      <c r="I130" s="35"/>
      <c r="J130" s="23"/>
      <c r="K130" s="35">
        <v>2</v>
      </c>
      <c r="L130" s="23"/>
      <c r="M130" s="201">
        <v>120</v>
      </c>
      <c r="N130" s="23"/>
      <c r="O130" s="71">
        <f t="shared" ref="O130:O133" si="41">K130*M130</f>
        <v>240</v>
      </c>
      <c r="P130" s="72">
        <f>O130*0.0929</f>
        <v>22.295999999999999</v>
      </c>
      <c r="Q130" s="28"/>
      <c r="R130" s="70">
        <v>5</v>
      </c>
      <c r="S130" s="30"/>
      <c r="X130" s="98"/>
      <c r="Y130" s="97"/>
    </row>
    <row r="131" spans="1:25" ht="14.25" x14ac:dyDescent="0.2">
      <c r="A131" s="21"/>
      <c r="B131" s="35" t="s">
        <v>142</v>
      </c>
      <c r="C131" s="23"/>
      <c r="D131" s="36"/>
      <c r="E131" s="37" t="s">
        <v>182</v>
      </c>
      <c r="F131" s="23"/>
      <c r="G131" s="38"/>
      <c r="H131" s="23"/>
      <c r="I131" s="35"/>
      <c r="J131" s="23"/>
      <c r="K131" s="35">
        <v>1</v>
      </c>
      <c r="L131" s="23"/>
      <c r="M131" s="201">
        <v>250</v>
      </c>
      <c r="N131" s="23"/>
      <c r="O131" s="71">
        <f t="shared" si="41"/>
        <v>250</v>
      </c>
      <c r="P131" s="72">
        <f>O131*0.0929</f>
        <v>23.224999999999998</v>
      </c>
      <c r="Q131" s="28"/>
      <c r="R131" s="70">
        <v>5</v>
      </c>
      <c r="S131" s="30"/>
      <c r="X131" s="98"/>
      <c r="Y131" s="97"/>
    </row>
    <row r="132" spans="1:25" ht="14.25" x14ac:dyDescent="0.2">
      <c r="A132" s="21"/>
      <c r="B132" s="35" t="s">
        <v>143</v>
      </c>
      <c r="C132" s="23"/>
      <c r="D132" s="36"/>
      <c r="E132" s="37" t="s">
        <v>183</v>
      </c>
      <c r="F132" s="23"/>
      <c r="G132" s="38"/>
      <c r="H132" s="23"/>
      <c r="I132" s="35"/>
      <c r="J132" s="23"/>
      <c r="K132" s="35">
        <v>1</v>
      </c>
      <c r="L132" s="23"/>
      <c r="M132" s="201">
        <v>1200</v>
      </c>
      <c r="N132" s="23"/>
      <c r="O132" s="71">
        <f t="shared" si="41"/>
        <v>1200</v>
      </c>
      <c r="P132" s="72">
        <f>O132*0.0929</f>
        <v>111.47999999999999</v>
      </c>
      <c r="Q132" s="28"/>
      <c r="R132" s="70">
        <v>5</v>
      </c>
      <c r="S132" s="30"/>
      <c r="X132" s="98"/>
      <c r="Y132" s="97"/>
    </row>
    <row r="133" spans="1:25" ht="14.25" x14ac:dyDescent="0.2">
      <c r="A133" s="21"/>
      <c r="B133" s="35" t="s">
        <v>100</v>
      </c>
      <c r="C133" s="23"/>
      <c r="D133" s="36"/>
      <c r="E133" s="37" t="s">
        <v>248</v>
      </c>
      <c r="F133" s="23"/>
      <c r="G133" s="38"/>
      <c r="H133" s="23"/>
      <c r="I133" s="35"/>
      <c r="J133" s="23"/>
      <c r="K133" s="35">
        <v>1</v>
      </c>
      <c r="L133" s="23"/>
      <c r="M133" s="201">
        <v>250</v>
      </c>
      <c r="N133" s="23"/>
      <c r="O133" s="71">
        <f t="shared" si="41"/>
        <v>250</v>
      </c>
      <c r="P133" s="72">
        <f t="shared" ref="P133" si="42">O133*0.0929</f>
        <v>23.224999999999998</v>
      </c>
      <c r="Q133" s="28"/>
      <c r="R133" s="70">
        <v>5</v>
      </c>
      <c r="S133" s="30"/>
      <c r="X133" s="98"/>
      <c r="Y133" s="97"/>
    </row>
    <row r="134" spans="1:25" ht="15" thickBot="1" x14ac:dyDescent="0.25">
      <c r="A134" s="21"/>
      <c r="B134" s="73"/>
      <c r="C134" s="23"/>
      <c r="D134" s="74"/>
      <c r="E134" s="59" t="s">
        <v>5</v>
      </c>
      <c r="F134" s="23"/>
      <c r="G134" s="75"/>
      <c r="H134" s="23"/>
      <c r="I134" s="73"/>
      <c r="J134" s="23"/>
      <c r="K134" s="73"/>
      <c r="L134" s="23"/>
      <c r="M134" s="204"/>
      <c r="N134" s="23"/>
      <c r="O134" s="61">
        <f>SUM(O130:O133)</f>
        <v>1940</v>
      </c>
      <c r="P134" s="62">
        <f>O134*0.0929</f>
        <v>180.226</v>
      </c>
      <c r="Q134" s="262"/>
      <c r="R134" s="77"/>
      <c r="S134" s="30"/>
      <c r="X134" s="98"/>
      <c r="Y134" s="97"/>
    </row>
    <row r="135" spans="1:25" ht="7.5" customHeight="1" thickBot="1" x14ac:dyDescent="0.25">
      <c r="A135" s="21"/>
      <c r="B135" s="25"/>
      <c r="C135" s="23"/>
      <c r="D135" s="23"/>
      <c r="E135" s="52"/>
      <c r="F135" s="23"/>
      <c r="G135" s="24"/>
      <c r="H135" s="23"/>
      <c r="I135" s="25"/>
      <c r="J135" s="23"/>
      <c r="K135" s="25"/>
      <c r="L135" s="23"/>
      <c r="M135" s="199"/>
      <c r="N135" s="23"/>
      <c r="O135" s="89"/>
      <c r="P135" s="90"/>
      <c r="Q135" s="28"/>
      <c r="R135" s="56"/>
      <c r="S135" s="30"/>
      <c r="X135" s="98"/>
      <c r="Y135" s="97"/>
    </row>
    <row r="136" spans="1:25" ht="14.25" customHeight="1" x14ac:dyDescent="0.25">
      <c r="A136" s="21"/>
      <c r="B136" s="322" t="s">
        <v>67</v>
      </c>
      <c r="C136" s="323"/>
      <c r="D136" s="323"/>
      <c r="E136" s="323"/>
      <c r="F136" s="324">
        <f>SUM(O13,O23,O32,O40,O55,O68,O77,O85,O99,O108,O123,O47,O127,O134)</f>
        <v>85406.52</v>
      </c>
      <c r="G136" s="324"/>
      <c r="H136" s="324"/>
      <c r="I136" s="324"/>
      <c r="J136" s="324"/>
      <c r="K136" s="324"/>
      <c r="L136" s="324"/>
      <c r="M136" s="324"/>
      <c r="N136" s="324"/>
      <c r="O136" s="324"/>
      <c r="P136" s="127">
        <f>F136*0.0929</f>
        <v>7934.2657079999999</v>
      </c>
      <c r="Q136" s="28"/>
      <c r="R136" s="121">
        <v>7</v>
      </c>
      <c r="S136" s="30"/>
      <c r="X136" s="98"/>
      <c r="Y136" s="97"/>
    </row>
    <row r="137" spans="1:25" ht="13.5" customHeight="1" thickBot="1" x14ac:dyDescent="0.25">
      <c r="A137" s="120"/>
      <c r="B137" s="128"/>
      <c r="C137" s="129"/>
      <c r="D137" s="129"/>
      <c r="E137" s="130" t="s">
        <v>66</v>
      </c>
      <c r="F137" s="129"/>
      <c r="G137" s="131">
        <v>0.25</v>
      </c>
      <c r="H137" s="129"/>
      <c r="I137" s="132"/>
      <c r="J137" s="129"/>
      <c r="K137" s="132"/>
      <c r="L137" s="129"/>
      <c r="M137" s="216"/>
      <c r="N137" s="129"/>
      <c r="O137" s="133"/>
      <c r="P137" s="134"/>
      <c r="Q137" s="135"/>
      <c r="R137" s="122">
        <v>6</v>
      </c>
      <c r="S137" s="30"/>
      <c r="X137" s="98"/>
      <c r="Y137" s="97"/>
    </row>
    <row r="138" spans="1:25" ht="14.25" customHeight="1" thickBot="1" x14ac:dyDescent="0.3">
      <c r="A138" s="120"/>
      <c r="B138" s="136"/>
      <c r="C138" s="137"/>
      <c r="D138" s="137"/>
      <c r="E138" s="138" t="s">
        <v>65</v>
      </c>
      <c r="F138" s="137"/>
      <c r="G138" s="139"/>
      <c r="H138" s="137"/>
      <c r="I138" s="140"/>
      <c r="J138" s="137"/>
      <c r="K138" s="140"/>
      <c r="L138" s="137"/>
      <c r="M138" s="217"/>
      <c r="N138" s="137"/>
      <c r="O138" s="141">
        <f>F136*1.25</f>
        <v>106758.15000000001</v>
      </c>
      <c r="P138" s="127">
        <f>O138*0.0929</f>
        <v>9917.8321350000006</v>
      </c>
      <c r="Q138" s="135"/>
      <c r="R138" s="122"/>
      <c r="S138" s="30"/>
      <c r="X138" s="98"/>
      <c r="Y138" s="97"/>
    </row>
    <row r="139" spans="1:25" ht="8.25" customHeight="1" thickBot="1" x14ac:dyDescent="0.25">
      <c r="A139" s="120"/>
      <c r="B139" s="142"/>
      <c r="C139" s="143"/>
      <c r="D139" s="144"/>
      <c r="E139" s="144"/>
      <c r="F139" s="144"/>
      <c r="G139" s="145"/>
      <c r="H139" s="144"/>
      <c r="I139" s="146"/>
      <c r="J139" s="144"/>
      <c r="K139" s="146"/>
      <c r="L139" s="144"/>
      <c r="M139" s="218"/>
      <c r="N139" s="144"/>
      <c r="O139" s="147"/>
      <c r="P139" s="148"/>
      <c r="Q139" s="149"/>
      <c r="R139" s="29"/>
      <c r="S139" s="30"/>
      <c r="X139" s="98"/>
      <c r="Y139" s="97"/>
    </row>
    <row r="140" spans="1:25" ht="14.45" customHeight="1" thickBot="1" x14ac:dyDescent="0.25">
      <c r="A140" s="21"/>
      <c r="B140" s="115" t="s">
        <v>20</v>
      </c>
      <c r="C140" s="23"/>
      <c r="D140" s="327" t="s">
        <v>83</v>
      </c>
      <c r="E140" s="328"/>
      <c r="F140" s="23"/>
      <c r="G140" s="116"/>
      <c r="H140" s="23"/>
      <c r="I140" s="115"/>
      <c r="J140" s="23"/>
      <c r="K140" s="115"/>
      <c r="L140" s="23"/>
      <c r="M140" s="219"/>
      <c r="N140" s="23"/>
      <c r="O140" s="117"/>
      <c r="P140" s="118"/>
      <c r="Q140" s="28"/>
      <c r="R140" s="119"/>
      <c r="S140" s="30"/>
      <c r="X140" s="98"/>
      <c r="Y140" s="97"/>
    </row>
    <row r="141" spans="1:25" ht="14.45" customHeight="1" x14ac:dyDescent="0.2">
      <c r="A141" s="120"/>
      <c r="B141" s="35" t="s">
        <v>55</v>
      </c>
      <c r="C141" s="23"/>
      <c r="D141" s="36"/>
      <c r="E141" s="37" t="s">
        <v>82</v>
      </c>
      <c r="F141" s="23"/>
      <c r="G141" s="38"/>
      <c r="H141" s="23"/>
      <c r="I141" s="35"/>
      <c r="J141" s="23"/>
      <c r="K141" s="35">
        <v>1</v>
      </c>
      <c r="L141" s="23"/>
      <c r="M141" s="201">
        <v>100</v>
      </c>
      <c r="N141" s="23"/>
      <c r="O141" s="71">
        <f>K141*M141</f>
        <v>100</v>
      </c>
      <c r="P141" s="72">
        <f t="shared" ref="P141:P142" si="43">O141*0.0929</f>
        <v>9.2899999999999991</v>
      </c>
      <c r="Q141" s="28"/>
      <c r="R141" s="70"/>
      <c r="S141" s="30"/>
      <c r="X141" s="98"/>
      <c r="Y141" s="97"/>
    </row>
    <row r="142" spans="1:25" ht="14.45" customHeight="1" x14ac:dyDescent="0.2">
      <c r="A142" s="120"/>
      <c r="B142" s="35" t="s">
        <v>80</v>
      </c>
      <c r="C142" s="23"/>
      <c r="D142" s="36"/>
      <c r="E142" s="37" t="s">
        <v>103</v>
      </c>
      <c r="F142" s="23"/>
      <c r="G142" s="38"/>
      <c r="H142" s="23"/>
      <c r="I142" s="35"/>
      <c r="J142" s="23"/>
      <c r="K142" s="35">
        <v>1</v>
      </c>
      <c r="L142" s="23"/>
      <c r="M142" s="201">
        <v>12300</v>
      </c>
      <c r="N142" s="23"/>
      <c r="O142" s="71">
        <f>K142*M142</f>
        <v>12300</v>
      </c>
      <c r="P142" s="72">
        <f t="shared" si="43"/>
        <v>1142.6699999999998</v>
      </c>
      <c r="Q142" s="28"/>
      <c r="R142" s="70"/>
      <c r="S142" s="30"/>
      <c r="X142" s="98"/>
      <c r="Y142" s="97"/>
    </row>
    <row r="143" spans="1:25" ht="13.15" customHeight="1" x14ac:dyDescent="0.2">
      <c r="A143" s="21"/>
      <c r="B143" s="35" t="s">
        <v>81</v>
      </c>
      <c r="C143" s="23"/>
      <c r="D143" s="36"/>
      <c r="E143" s="37" t="s">
        <v>229</v>
      </c>
      <c r="F143" s="23"/>
      <c r="G143" s="38"/>
      <c r="H143" s="23"/>
      <c r="I143" s="35"/>
      <c r="J143" s="23"/>
      <c r="K143" s="35">
        <v>1</v>
      </c>
      <c r="L143" s="23"/>
      <c r="M143" s="201">
        <v>7200</v>
      </c>
      <c r="N143" s="23"/>
      <c r="O143" s="71">
        <f>K143*M143</f>
        <v>7200</v>
      </c>
      <c r="P143" s="72">
        <f t="shared" ref="P143:P144" si="44">O143*0.0929</f>
        <v>668.88</v>
      </c>
      <c r="Q143" s="262"/>
      <c r="R143" s="41"/>
      <c r="S143" s="30"/>
      <c r="X143" s="98"/>
      <c r="Y143" s="97"/>
    </row>
    <row r="144" spans="1:25" ht="13.15" customHeight="1" x14ac:dyDescent="0.2">
      <c r="A144" s="21"/>
      <c r="B144" s="35" t="s">
        <v>250</v>
      </c>
      <c r="C144" s="23"/>
      <c r="D144" s="36"/>
      <c r="E144" s="37" t="s">
        <v>252</v>
      </c>
      <c r="F144" s="23"/>
      <c r="G144" s="38"/>
      <c r="H144" s="23"/>
      <c r="I144" s="35"/>
      <c r="J144" s="23"/>
      <c r="K144" s="35">
        <v>1</v>
      </c>
      <c r="L144" s="23"/>
      <c r="M144" s="201">
        <f>0.5*20540</f>
        <v>10270</v>
      </c>
      <c r="N144" s="23"/>
      <c r="O144" s="329">
        <f>K144*M144</f>
        <v>10270</v>
      </c>
      <c r="P144" s="330">
        <f t="shared" si="44"/>
        <v>954.08299999999997</v>
      </c>
      <c r="Q144" s="281"/>
      <c r="R144" s="41">
        <v>11</v>
      </c>
      <c r="S144" s="30"/>
      <c r="X144" s="98"/>
      <c r="Y144" s="97"/>
    </row>
    <row r="145" spans="1:25" ht="13.9" customHeight="1" thickBot="1" x14ac:dyDescent="0.25">
      <c r="A145" s="21"/>
      <c r="B145" s="246"/>
      <c r="C145" s="191"/>
      <c r="D145" s="247"/>
      <c r="E145" s="248" t="s">
        <v>193</v>
      </c>
      <c r="F145" s="191"/>
      <c r="G145" s="249"/>
      <c r="H145" s="191"/>
      <c r="I145" s="246"/>
      <c r="J145" s="191"/>
      <c r="K145" s="246"/>
      <c r="L145" s="191"/>
      <c r="M145" s="250"/>
      <c r="N145" s="191"/>
      <c r="O145" s="251">
        <f>SUM(O141:O144)</f>
        <v>29870</v>
      </c>
      <c r="P145" s="252">
        <f>O145*0.0929</f>
        <v>2774.9229999999998</v>
      </c>
      <c r="Q145" s="254"/>
      <c r="R145" s="253"/>
      <c r="S145" s="30"/>
      <c r="X145" s="98"/>
      <c r="Y145" s="97"/>
    </row>
    <row r="146" spans="1:25" ht="7.9" customHeight="1" thickBot="1" x14ac:dyDescent="0.25">
      <c r="A146" s="21"/>
      <c r="B146" s="123"/>
      <c r="C146" s="175"/>
      <c r="D146" s="28"/>
      <c r="E146" s="28"/>
      <c r="F146" s="149"/>
      <c r="G146" s="124"/>
      <c r="H146" s="28"/>
      <c r="I146" s="184"/>
      <c r="J146" s="28"/>
      <c r="K146" s="125"/>
      <c r="L146" s="28"/>
      <c r="M146" s="220"/>
      <c r="N146" s="28"/>
      <c r="O146" s="126"/>
      <c r="P146" s="174"/>
      <c r="Q146" s="28"/>
      <c r="R146" s="173"/>
      <c r="S146" s="30"/>
      <c r="X146" s="98"/>
      <c r="Y146" s="97"/>
    </row>
    <row r="147" spans="1:25" s="11" customFormat="1" ht="12.75" customHeight="1" x14ac:dyDescent="0.2">
      <c r="A147" s="21"/>
      <c r="B147" s="300" t="s">
        <v>7</v>
      </c>
      <c r="C147" s="301"/>
      <c r="D147" s="301"/>
      <c r="E147" s="301"/>
      <c r="F147" s="301"/>
      <c r="G147" s="301"/>
      <c r="H147" s="301"/>
      <c r="I147" s="301"/>
      <c r="J147" s="301"/>
      <c r="K147" s="301"/>
      <c r="L147" s="301"/>
      <c r="M147" s="301"/>
      <c r="N147" s="301"/>
      <c r="O147" s="301"/>
      <c r="P147" s="301"/>
      <c r="Q147" s="301"/>
      <c r="R147" s="302"/>
      <c r="X147" s="150"/>
      <c r="Y147" s="151"/>
    </row>
    <row r="148" spans="1:25" s="11" customFormat="1" ht="3" customHeight="1" thickBot="1" x14ac:dyDescent="0.3">
      <c r="A148" s="9"/>
      <c r="B148" s="303"/>
      <c r="C148" s="304"/>
      <c r="D148" s="304"/>
      <c r="E148" s="304"/>
      <c r="F148" s="304"/>
      <c r="G148" s="304"/>
      <c r="H148" s="304"/>
      <c r="I148" s="304"/>
      <c r="J148" s="304"/>
      <c r="K148" s="304"/>
      <c r="L148" s="304"/>
      <c r="M148" s="304"/>
      <c r="N148" s="304"/>
      <c r="O148" s="304"/>
      <c r="P148" s="304"/>
      <c r="Q148" s="304"/>
      <c r="R148" s="305"/>
      <c r="X148" s="150"/>
      <c r="Y148" s="151"/>
    </row>
    <row r="149" spans="1:25" s="11" customFormat="1" ht="12.75" hidden="1" customHeight="1" x14ac:dyDescent="0.25">
      <c r="A149" s="152"/>
      <c r="B149" s="154"/>
      <c r="G149" s="155"/>
      <c r="I149" s="156"/>
      <c r="K149" s="156"/>
      <c r="M149" s="221"/>
      <c r="O149" s="20"/>
      <c r="R149" s="153"/>
      <c r="X149" s="150"/>
      <c r="Y149" s="151"/>
    </row>
    <row r="150" spans="1:25" s="11" customFormat="1" ht="12.75" hidden="1" customHeight="1" x14ac:dyDescent="0.25">
      <c r="A150" s="153"/>
      <c r="B150" s="154"/>
      <c r="G150" s="155"/>
      <c r="I150" s="156"/>
      <c r="K150" s="156"/>
      <c r="M150" s="221"/>
      <c r="O150" s="20"/>
      <c r="R150" s="153"/>
      <c r="X150" s="150"/>
      <c r="Y150" s="151"/>
    </row>
    <row r="151" spans="1:25" ht="14.25" customHeight="1" x14ac:dyDescent="0.2">
      <c r="A151" s="153"/>
      <c r="B151" s="157">
        <v>1</v>
      </c>
      <c r="C151" s="306" t="s">
        <v>63</v>
      </c>
      <c r="D151" s="306"/>
      <c r="E151" s="306"/>
      <c r="F151" s="306"/>
      <c r="G151" s="306"/>
      <c r="H151" s="306"/>
      <c r="I151" s="306"/>
      <c r="J151" s="306"/>
      <c r="K151" s="306"/>
      <c r="L151" s="306"/>
      <c r="M151" s="306"/>
      <c r="N151" s="306"/>
      <c r="O151" s="306"/>
      <c r="P151" s="306"/>
      <c r="Q151" s="306"/>
      <c r="R151" s="158"/>
      <c r="S151" s="30"/>
    </row>
    <row r="152" spans="1:25" ht="14.25" customHeight="1" x14ac:dyDescent="0.2">
      <c r="A152" s="30"/>
      <c r="B152" s="159">
        <v>2</v>
      </c>
      <c r="C152" s="325" t="s">
        <v>184</v>
      </c>
      <c r="D152" s="325"/>
      <c r="E152" s="325"/>
      <c r="F152" s="325"/>
      <c r="G152" s="325"/>
      <c r="H152" s="325"/>
      <c r="I152" s="325"/>
      <c r="J152" s="325"/>
      <c r="K152" s="325"/>
      <c r="L152" s="325"/>
      <c r="M152" s="325"/>
      <c r="N152" s="325"/>
      <c r="O152" s="325"/>
      <c r="P152" s="325"/>
      <c r="Q152" s="325"/>
      <c r="R152" s="326"/>
      <c r="S152" s="30"/>
    </row>
    <row r="153" spans="1:25" ht="13.5" x14ac:dyDescent="0.2">
      <c r="A153" s="30"/>
      <c r="B153" s="159">
        <v>3</v>
      </c>
      <c r="C153" s="307" t="s">
        <v>135</v>
      </c>
      <c r="D153" s="307"/>
      <c r="E153" s="307"/>
      <c r="F153" s="307"/>
      <c r="G153" s="307"/>
      <c r="H153" s="307"/>
      <c r="I153" s="307"/>
      <c r="J153" s="307"/>
      <c r="K153" s="307"/>
      <c r="L153" s="307"/>
      <c r="M153" s="307"/>
      <c r="N153" s="307"/>
      <c r="O153" s="307"/>
      <c r="P153" s="307"/>
      <c r="Q153" s="307"/>
      <c r="R153" s="225"/>
      <c r="S153" s="30"/>
    </row>
    <row r="154" spans="1:25" ht="14.25" customHeight="1" x14ac:dyDescent="0.2">
      <c r="A154" s="30"/>
      <c r="B154" s="159">
        <v>4</v>
      </c>
      <c r="C154" s="307" t="s">
        <v>149</v>
      </c>
      <c r="D154" s="307"/>
      <c r="E154" s="307"/>
      <c r="F154" s="307"/>
      <c r="G154" s="307"/>
      <c r="H154" s="307"/>
      <c r="I154" s="307"/>
      <c r="J154" s="307"/>
      <c r="K154" s="307"/>
      <c r="L154" s="307"/>
      <c r="M154" s="307"/>
      <c r="N154" s="307"/>
      <c r="O154" s="307"/>
      <c r="P154" s="307"/>
      <c r="Q154" s="307"/>
      <c r="R154" s="172"/>
      <c r="S154" s="30"/>
    </row>
    <row r="155" spans="1:25" ht="14.25" customHeight="1" x14ac:dyDescent="0.2">
      <c r="A155" s="30"/>
      <c r="B155" s="159">
        <v>5</v>
      </c>
      <c r="C155" s="307" t="s">
        <v>62</v>
      </c>
      <c r="D155" s="307"/>
      <c r="E155" s="307"/>
      <c r="F155" s="307"/>
      <c r="G155" s="307"/>
      <c r="H155" s="307"/>
      <c r="I155" s="307"/>
      <c r="J155" s="307"/>
      <c r="K155" s="307"/>
      <c r="L155" s="307"/>
      <c r="M155" s="307"/>
      <c r="N155" s="307"/>
      <c r="O155" s="307"/>
      <c r="P155" s="307"/>
      <c r="Q155" s="307"/>
      <c r="R155" s="225"/>
      <c r="S155" s="30"/>
    </row>
    <row r="156" spans="1:25" ht="13.5" x14ac:dyDescent="0.2">
      <c r="A156" s="30"/>
      <c r="B156" s="159">
        <v>6</v>
      </c>
      <c r="C156" s="307" t="s">
        <v>249</v>
      </c>
      <c r="D156" s="307"/>
      <c r="E156" s="307"/>
      <c r="F156" s="307"/>
      <c r="G156" s="307"/>
      <c r="H156" s="307"/>
      <c r="I156" s="307"/>
      <c r="J156" s="307"/>
      <c r="K156" s="307"/>
      <c r="L156" s="307"/>
      <c r="M156" s="307"/>
      <c r="N156" s="307"/>
      <c r="O156" s="307"/>
      <c r="P156" s="307"/>
      <c r="Q156" s="307"/>
      <c r="R156" s="225"/>
      <c r="S156" s="30"/>
    </row>
    <row r="157" spans="1:25" ht="13.5" x14ac:dyDescent="0.2">
      <c r="A157" s="30"/>
      <c r="B157" s="159">
        <v>7</v>
      </c>
      <c r="C157" s="307" t="s">
        <v>64</v>
      </c>
      <c r="D157" s="307"/>
      <c r="E157" s="307"/>
      <c r="F157" s="307"/>
      <c r="G157" s="307"/>
      <c r="H157" s="307"/>
      <c r="I157" s="307"/>
      <c r="J157" s="307"/>
      <c r="K157" s="307"/>
      <c r="L157" s="307"/>
      <c r="M157" s="307"/>
      <c r="N157" s="307"/>
      <c r="O157" s="307"/>
      <c r="P157" s="307"/>
      <c r="Q157" s="307"/>
      <c r="R157" s="225"/>
      <c r="S157" s="30"/>
    </row>
    <row r="158" spans="1:25" ht="15" customHeight="1" x14ac:dyDescent="0.2">
      <c r="A158" s="30"/>
      <c r="B158" s="159">
        <v>8</v>
      </c>
      <c r="C158" s="325" t="s">
        <v>185</v>
      </c>
      <c r="D158" s="325"/>
      <c r="E158" s="325"/>
      <c r="F158" s="325"/>
      <c r="G158" s="325"/>
      <c r="H158" s="325"/>
      <c r="I158" s="325"/>
      <c r="J158" s="325"/>
      <c r="K158" s="325"/>
      <c r="L158" s="325"/>
      <c r="M158" s="325"/>
      <c r="N158" s="325"/>
      <c r="O158" s="325"/>
      <c r="P158" s="325"/>
      <c r="Q158" s="325"/>
      <c r="R158" s="225"/>
      <c r="S158" s="30"/>
    </row>
    <row r="159" spans="1:25" s="11" customFormat="1" ht="15" customHeight="1" x14ac:dyDescent="0.2">
      <c r="A159" s="30"/>
      <c r="B159" s="159">
        <v>9</v>
      </c>
      <c r="C159" s="307" t="s">
        <v>188</v>
      </c>
      <c r="D159" s="307"/>
      <c r="E159" s="307"/>
      <c r="F159" s="307"/>
      <c r="G159" s="307"/>
      <c r="H159" s="307"/>
      <c r="I159" s="307"/>
      <c r="J159" s="307"/>
      <c r="K159" s="307"/>
      <c r="L159" s="307"/>
      <c r="M159" s="307"/>
      <c r="N159" s="307"/>
      <c r="O159" s="307"/>
      <c r="P159" s="307"/>
      <c r="Q159" s="307"/>
      <c r="R159" s="225"/>
      <c r="X159" s="20"/>
    </row>
    <row r="160" spans="1:25" ht="9.75" hidden="1" customHeight="1" x14ac:dyDescent="0.2">
      <c r="A160" s="11"/>
      <c r="B160" s="159">
        <v>9</v>
      </c>
      <c r="C160" s="307" t="s">
        <v>61</v>
      </c>
      <c r="D160" s="307"/>
      <c r="E160" s="307"/>
      <c r="F160" s="307"/>
      <c r="G160" s="307"/>
      <c r="H160" s="307"/>
      <c r="I160" s="307"/>
      <c r="J160" s="307"/>
      <c r="K160" s="307"/>
      <c r="L160" s="307"/>
      <c r="M160" s="307"/>
      <c r="N160" s="307"/>
      <c r="O160" s="307"/>
      <c r="P160" s="307"/>
      <c r="Q160" s="307"/>
      <c r="R160" s="160"/>
      <c r="S160" s="30"/>
    </row>
    <row r="161" spans="1:19" ht="13.5" x14ac:dyDescent="0.2">
      <c r="A161" s="11"/>
      <c r="B161" s="159">
        <v>10</v>
      </c>
      <c r="C161" s="282" t="s">
        <v>232</v>
      </c>
      <c r="D161" s="280"/>
      <c r="E161" s="280"/>
      <c r="F161" s="280"/>
      <c r="G161" s="280"/>
      <c r="H161" s="280"/>
      <c r="I161" s="280"/>
      <c r="J161" s="280"/>
      <c r="K161" s="280"/>
      <c r="L161" s="280"/>
      <c r="M161" s="280"/>
      <c r="N161" s="280"/>
      <c r="O161" s="280"/>
      <c r="P161" s="280"/>
      <c r="Q161" s="280"/>
      <c r="R161" s="160"/>
      <c r="S161" s="30"/>
    </row>
    <row r="162" spans="1:19" ht="14.25" customHeight="1" thickBot="1" x14ac:dyDescent="0.25">
      <c r="A162" s="11"/>
      <c r="B162" s="283">
        <v>11</v>
      </c>
      <c r="C162" s="318" t="s">
        <v>251</v>
      </c>
      <c r="D162" s="318"/>
      <c r="E162" s="318"/>
      <c r="F162" s="318"/>
      <c r="G162" s="318"/>
      <c r="H162" s="318"/>
      <c r="I162" s="318"/>
      <c r="J162" s="318"/>
      <c r="K162" s="318"/>
      <c r="L162" s="318"/>
      <c r="M162" s="318"/>
      <c r="N162" s="318"/>
      <c r="O162" s="318"/>
      <c r="P162" s="318"/>
      <c r="Q162" s="318"/>
      <c r="R162" s="319"/>
      <c r="S162" s="30"/>
    </row>
    <row r="163" spans="1:19" ht="13.5" x14ac:dyDescent="0.2">
      <c r="A163" s="231"/>
      <c r="B163" s="232"/>
      <c r="G163" s="30"/>
      <c r="I163" s="30"/>
      <c r="K163" s="30"/>
      <c r="M163" s="30"/>
      <c r="O163" s="30"/>
      <c r="P163" s="30"/>
      <c r="R163" s="245"/>
      <c r="S163" s="30"/>
    </row>
    <row r="164" spans="1:19" ht="13.5" x14ac:dyDescent="0.2">
      <c r="A164" s="231"/>
      <c r="B164" s="230"/>
      <c r="G164" s="30"/>
      <c r="I164" s="30"/>
      <c r="K164" s="30"/>
      <c r="M164" s="30"/>
      <c r="O164" s="30"/>
      <c r="P164" s="30"/>
      <c r="R164" s="233"/>
      <c r="S164" s="231"/>
    </row>
    <row r="165" spans="1:19" ht="13.5" x14ac:dyDescent="0.2">
      <c r="A165" s="231"/>
      <c r="B165" s="230"/>
      <c r="G165" s="30"/>
      <c r="I165" s="30"/>
      <c r="K165" s="30"/>
      <c r="M165" s="30"/>
      <c r="O165" s="30"/>
      <c r="P165" s="30"/>
      <c r="R165" s="233"/>
      <c r="S165" s="231"/>
    </row>
    <row r="166" spans="1:19" ht="13.5" x14ac:dyDescent="0.2">
      <c r="A166" s="231"/>
      <c r="B166" s="232"/>
      <c r="C166" s="231"/>
      <c r="D166" s="231"/>
      <c r="E166" s="231"/>
      <c r="F166" s="231"/>
      <c r="G166" s="231"/>
      <c r="H166" s="231"/>
      <c r="I166" s="231"/>
      <c r="J166" s="231"/>
      <c r="K166" s="231"/>
      <c r="L166" s="231"/>
      <c r="M166" s="231"/>
      <c r="N166" s="231"/>
      <c r="O166" s="231"/>
      <c r="P166" s="231"/>
      <c r="Q166" s="231"/>
      <c r="R166" s="233"/>
      <c r="S166" s="30"/>
    </row>
    <row r="167" spans="1:19" x14ac:dyDescent="0.2">
      <c r="A167" s="30"/>
      <c r="B167" s="234"/>
      <c r="C167" s="286"/>
      <c r="D167" s="286"/>
      <c r="E167" s="286"/>
      <c r="F167" s="286"/>
      <c r="G167" s="286"/>
      <c r="H167" s="286"/>
      <c r="I167" s="286"/>
      <c r="J167" s="286"/>
      <c r="K167" s="286"/>
      <c r="L167" s="286"/>
      <c r="M167" s="286"/>
      <c r="N167" s="286"/>
      <c r="O167" s="286"/>
      <c r="P167" s="286"/>
      <c r="Q167" s="286"/>
      <c r="R167" s="286"/>
      <c r="S167" s="30"/>
    </row>
    <row r="168" spans="1:19" x14ac:dyDescent="0.2">
      <c r="A168" s="30"/>
      <c r="B168" s="234"/>
      <c r="C168" s="234"/>
      <c r="D168" s="234"/>
      <c r="E168" s="234"/>
      <c r="F168" s="234"/>
      <c r="G168" s="235"/>
      <c r="H168" s="234"/>
      <c r="I168" s="236"/>
      <c r="J168" s="234"/>
      <c r="K168" s="236"/>
      <c r="L168" s="234"/>
      <c r="M168" s="237"/>
      <c r="N168" s="234"/>
      <c r="O168" s="238"/>
      <c r="P168" s="234"/>
      <c r="Q168" s="239"/>
      <c r="R168" s="231"/>
      <c r="S168" s="30"/>
    </row>
    <row r="169" spans="1:19" x14ac:dyDescent="0.2">
      <c r="A169" s="30"/>
      <c r="B169" s="234"/>
      <c r="C169" s="234"/>
      <c r="D169" s="234"/>
      <c r="E169" s="231"/>
      <c r="F169" s="231"/>
      <c r="G169" s="240"/>
      <c r="H169" s="231"/>
      <c r="I169" s="241"/>
      <c r="J169" s="231"/>
      <c r="K169" s="241"/>
      <c r="L169" s="231"/>
      <c r="M169" s="242"/>
      <c r="N169" s="231"/>
      <c r="O169" s="243"/>
      <c r="P169" s="244"/>
      <c r="Q169" s="231"/>
      <c r="R169" s="231"/>
      <c r="S169" s="30"/>
    </row>
    <row r="170" spans="1:19" x14ac:dyDescent="0.2">
      <c r="A170" s="30"/>
      <c r="B170" s="234"/>
      <c r="C170" s="234"/>
      <c r="D170" s="234"/>
      <c r="E170" s="234"/>
      <c r="F170" s="234"/>
      <c r="G170" s="235"/>
      <c r="H170" s="234"/>
      <c r="I170" s="236"/>
      <c r="J170" s="234"/>
      <c r="K170" s="236"/>
      <c r="L170" s="234"/>
      <c r="M170" s="237"/>
      <c r="N170" s="234"/>
      <c r="O170" s="238"/>
      <c r="P170" s="234"/>
      <c r="Q170" s="239"/>
      <c r="R170" s="231"/>
      <c r="S170" s="30"/>
    </row>
    <row r="171" spans="1:19" x14ac:dyDescent="0.2">
      <c r="A171" s="30"/>
      <c r="B171" s="161"/>
      <c r="C171" s="161"/>
      <c r="D171" s="161"/>
      <c r="E171" s="161"/>
      <c r="F171" s="161"/>
      <c r="G171" s="162"/>
      <c r="H171" s="161"/>
      <c r="I171" s="163"/>
      <c r="J171" s="161"/>
      <c r="K171" s="163"/>
      <c r="L171" s="161"/>
      <c r="M171" s="222"/>
      <c r="N171" s="161"/>
      <c r="O171" s="164"/>
      <c r="P171" s="161"/>
      <c r="Q171" s="165"/>
      <c r="S171" s="30"/>
    </row>
    <row r="172" spans="1:19" x14ac:dyDescent="0.2">
      <c r="A172" s="30"/>
      <c r="C172" s="165"/>
      <c r="D172" s="165"/>
      <c r="E172" s="165"/>
      <c r="F172" s="165"/>
      <c r="G172" s="169"/>
      <c r="H172" s="165"/>
      <c r="I172" s="170"/>
      <c r="J172" s="165"/>
      <c r="K172" s="170"/>
      <c r="L172" s="165"/>
      <c r="M172" s="224"/>
      <c r="N172" s="165"/>
      <c r="O172" s="171"/>
      <c r="P172" s="165"/>
      <c r="Q172" s="165"/>
      <c r="S172" s="30"/>
    </row>
    <row r="173" spans="1:19" x14ac:dyDescent="0.2">
      <c r="A173" s="30"/>
      <c r="C173" s="165"/>
      <c r="D173" s="165"/>
      <c r="E173" s="165"/>
      <c r="F173" s="165"/>
      <c r="G173" s="169"/>
      <c r="H173" s="165"/>
      <c r="I173" s="170"/>
      <c r="J173" s="165"/>
      <c r="K173" s="170"/>
      <c r="L173" s="165"/>
      <c r="M173" s="224"/>
      <c r="N173" s="165"/>
      <c r="O173" s="171"/>
      <c r="P173" s="165"/>
      <c r="Q173" s="165"/>
      <c r="S173" s="30"/>
    </row>
    <row r="174" spans="1:19" x14ac:dyDescent="0.2">
      <c r="A174" s="30"/>
      <c r="C174" s="165"/>
      <c r="D174" s="165"/>
      <c r="E174" s="165"/>
      <c r="F174" s="165"/>
      <c r="G174" s="169"/>
      <c r="H174" s="165"/>
      <c r="I174" s="170"/>
      <c r="J174" s="165"/>
      <c r="K174" s="170"/>
      <c r="L174" s="165"/>
      <c r="M174" s="224"/>
      <c r="N174" s="165"/>
      <c r="O174" s="171"/>
      <c r="P174" s="165"/>
      <c r="Q174" s="165"/>
      <c r="S174" s="30"/>
    </row>
    <row r="175" spans="1:19" x14ac:dyDescent="0.2">
      <c r="A175" s="30"/>
      <c r="S175" s="30"/>
    </row>
    <row r="176" spans="1:19" x14ac:dyDescent="0.2">
      <c r="A176" s="30"/>
      <c r="S176" s="30"/>
    </row>
    <row r="177" spans="1:19" x14ac:dyDescent="0.2">
      <c r="A177" s="30"/>
      <c r="S177" s="30"/>
    </row>
    <row r="178" spans="1:19" x14ac:dyDescent="0.2">
      <c r="A178" s="30"/>
      <c r="S178" s="30"/>
    </row>
    <row r="179" spans="1:19" x14ac:dyDescent="0.2">
      <c r="A179" s="30"/>
      <c r="S179" s="30"/>
    </row>
    <row r="180" spans="1:19" x14ac:dyDescent="0.2">
      <c r="A180" s="30"/>
      <c r="S180" s="30"/>
    </row>
    <row r="181" spans="1:19" x14ac:dyDescent="0.2">
      <c r="A181" s="30"/>
      <c r="S181" s="30"/>
    </row>
    <row r="182" spans="1:19" x14ac:dyDescent="0.2">
      <c r="A182" s="30"/>
      <c r="S182" s="30"/>
    </row>
    <row r="183" spans="1:19" x14ac:dyDescent="0.2">
      <c r="A183" s="30"/>
      <c r="S183" s="30"/>
    </row>
    <row r="184" spans="1:19" x14ac:dyDescent="0.2">
      <c r="A184" s="30"/>
      <c r="S184" s="30"/>
    </row>
    <row r="185" spans="1:19" x14ac:dyDescent="0.2">
      <c r="A185" s="30"/>
      <c r="S185" s="30"/>
    </row>
    <row r="186" spans="1:19" x14ac:dyDescent="0.2">
      <c r="A186" s="30"/>
      <c r="S186" s="30"/>
    </row>
    <row r="187" spans="1:19" x14ac:dyDescent="0.2">
      <c r="A187" s="30"/>
      <c r="S187" s="30"/>
    </row>
    <row r="188" spans="1:19" x14ac:dyDescent="0.2">
      <c r="A188" s="30"/>
      <c r="S188" s="30"/>
    </row>
    <row r="189" spans="1:19" x14ac:dyDescent="0.2">
      <c r="A189" s="30"/>
      <c r="S189" s="30"/>
    </row>
    <row r="190" spans="1:19" x14ac:dyDescent="0.2">
      <c r="A190" s="30"/>
      <c r="S190" s="30"/>
    </row>
    <row r="191" spans="1:19" x14ac:dyDescent="0.2">
      <c r="A191" s="30"/>
      <c r="S191" s="30"/>
    </row>
    <row r="192" spans="1:19" x14ac:dyDescent="0.2">
      <c r="A192" s="30"/>
      <c r="S192" s="30"/>
    </row>
    <row r="193" spans="1:19" x14ac:dyDescent="0.2">
      <c r="A193" s="30"/>
      <c r="S193" s="30"/>
    </row>
    <row r="194" spans="1:19" x14ac:dyDescent="0.2">
      <c r="A194" s="30"/>
      <c r="S194" s="30"/>
    </row>
    <row r="195" spans="1:19" x14ac:dyDescent="0.2">
      <c r="A195" s="30"/>
      <c r="S195" s="30"/>
    </row>
    <row r="196" spans="1:19" x14ac:dyDescent="0.2">
      <c r="A196" s="30"/>
      <c r="S196" s="30"/>
    </row>
    <row r="197" spans="1:19" x14ac:dyDescent="0.2">
      <c r="A197" s="30"/>
      <c r="S197" s="30"/>
    </row>
    <row r="198" spans="1:19" x14ac:dyDescent="0.2">
      <c r="A198" s="30"/>
      <c r="S198" s="30"/>
    </row>
    <row r="199" spans="1:19" x14ac:dyDescent="0.2">
      <c r="A199" s="30"/>
      <c r="S199" s="30"/>
    </row>
    <row r="200" spans="1:19" x14ac:dyDescent="0.2">
      <c r="A200" s="30"/>
      <c r="S200" s="30"/>
    </row>
    <row r="201" spans="1:19" x14ac:dyDescent="0.2">
      <c r="A201" s="30"/>
      <c r="S201" s="30"/>
    </row>
    <row r="202" spans="1:19" x14ac:dyDescent="0.2">
      <c r="A202" s="30"/>
      <c r="S202" s="30"/>
    </row>
    <row r="203" spans="1:19" x14ac:dyDescent="0.2">
      <c r="A203" s="30"/>
      <c r="S203" s="30"/>
    </row>
    <row r="204" spans="1:19" x14ac:dyDescent="0.2">
      <c r="A204" s="30"/>
      <c r="S204" s="30"/>
    </row>
    <row r="205" spans="1:19" x14ac:dyDescent="0.2">
      <c r="A205" s="30"/>
      <c r="S205" s="30"/>
    </row>
    <row r="206" spans="1:19" x14ac:dyDescent="0.2">
      <c r="A206" s="30"/>
      <c r="S206" s="30"/>
    </row>
    <row r="207" spans="1:19" x14ac:dyDescent="0.2">
      <c r="A207" s="30"/>
      <c r="S207" s="30"/>
    </row>
    <row r="208" spans="1:19" x14ac:dyDescent="0.2">
      <c r="A208" s="30"/>
      <c r="S208" s="30"/>
    </row>
    <row r="209" spans="1:19" x14ac:dyDescent="0.2">
      <c r="A209" s="30"/>
      <c r="S209" s="30"/>
    </row>
    <row r="210" spans="1:19" x14ac:dyDescent="0.2">
      <c r="A210" s="30"/>
      <c r="S210" s="30"/>
    </row>
    <row r="211" spans="1:19" x14ac:dyDescent="0.2">
      <c r="A211" s="30"/>
      <c r="S211" s="30"/>
    </row>
    <row r="212" spans="1:19" x14ac:dyDescent="0.2">
      <c r="A212" s="30"/>
      <c r="S212" s="30"/>
    </row>
    <row r="213" spans="1:19" x14ac:dyDescent="0.2">
      <c r="A213" s="30"/>
      <c r="S213" s="30"/>
    </row>
    <row r="214" spans="1:19" x14ac:dyDescent="0.2">
      <c r="A214" s="30"/>
      <c r="S214" s="30"/>
    </row>
    <row r="215" spans="1:19" x14ac:dyDescent="0.2">
      <c r="A215" s="30"/>
      <c r="S215" s="30"/>
    </row>
    <row r="216" spans="1:19" x14ac:dyDescent="0.2">
      <c r="A216" s="30"/>
      <c r="S216" s="30"/>
    </row>
    <row r="217" spans="1:19" x14ac:dyDescent="0.2">
      <c r="A217" s="30"/>
      <c r="S217" s="30"/>
    </row>
    <row r="218" spans="1:19" x14ac:dyDescent="0.2">
      <c r="A218" s="30"/>
      <c r="S218" s="30"/>
    </row>
    <row r="219" spans="1:19" x14ac:dyDescent="0.2">
      <c r="A219" s="30"/>
      <c r="S219" s="30"/>
    </row>
    <row r="220" spans="1:19" x14ac:dyDescent="0.2">
      <c r="A220" s="30"/>
      <c r="S220" s="30"/>
    </row>
    <row r="221" spans="1:19" x14ac:dyDescent="0.2">
      <c r="A221" s="30"/>
      <c r="S221" s="30"/>
    </row>
    <row r="222" spans="1:19" x14ac:dyDescent="0.2">
      <c r="A222" s="30"/>
      <c r="S222" s="30"/>
    </row>
    <row r="223" spans="1:19" x14ac:dyDescent="0.2">
      <c r="A223" s="30"/>
      <c r="S223" s="30"/>
    </row>
    <row r="224" spans="1:19" x14ac:dyDescent="0.2">
      <c r="A224" s="30"/>
      <c r="S224" s="30"/>
    </row>
    <row r="225" spans="1:19" x14ac:dyDescent="0.2">
      <c r="A225" s="30"/>
      <c r="S225" s="30"/>
    </row>
    <row r="226" spans="1:19" x14ac:dyDescent="0.2">
      <c r="A226" s="30"/>
      <c r="S226" s="30"/>
    </row>
    <row r="227" spans="1:19" x14ac:dyDescent="0.2">
      <c r="A227" s="30"/>
      <c r="S227" s="30"/>
    </row>
    <row r="228" spans="1:19" x14ac:dyDescent="0.2">
      <c r="A228" s="30"/>
      <c r="S228" s="30"/>
    </row>
    <row r="229" spans="1:19" x14ac:dyDescent="0.2">
      <c r="A229" s="30"/>
      <c r="S229" s="30"/>
    </row>
    <row r="230" spans="1:19" x14ac:dyDescent="0.2">
      <c r="A230" s="30"/>
      <c r="S230" s="30"/>
    </row>
    <row r="231" spans="1:19" x14ac:dyDescent="0.2">
      <c r="A231" s="30"/>
      <c r="S231" s="30"/>
    </row>
    <row r="232" spans="1:19" x14ac:dyDescent="0.2">
      <c r="A232" s="30"/>
      <c r="S232" s="30"/>
    </row>
    <row r="233" spans="1:19" x14ac:dyDescent="0.2">
      <c r="A233" s="30"/>
      <c r="S233" s="30"/>
    </row>
    <row r="234" spans="1:19" x14ac:dyDescent="0.2">
      <c r="A234" s="30"/>
      <c r="S234" s="30"/>
    </row>
    <row r="235" spans="1:19" x14ac:dyDescent="0.2">
      <c r="A235" s="30"/>
      <c r="S235" s="30"/>
    </row>
    <row r="236" spans="1:19" x14ac:dyDescent="0.2">
      <c r="A236" s="30"/>
      <c r="S236" s="30"/>
    </row>
    <row r="237" spans="1:19" x14ac:dyDescent="0.2">
      <c r="A237" s="30"/>
      <c r="S237" s="30"/>
    </row>
    <row r="238" spans="1:19" x14ac:dyDescent="0.2">
      <c r="A238" s="30"/>
      <c r="S238" s="30"/>
    </row>
    <row r="239" spans="1:19" x14ac:dyDescent="0.2">
      <c r="A239" s="30"/>
      <c r="S239" s="30"/>
    </row>
    <row r="240" spans="1:19" x14ac:dyDescent="0.2">
      <c r="A240" s="30"/>
      <c r="S240" s="30"/>
    </row>
    <row r="241" spans="1:19" x14ac:dyDescent="0.2">
      <c r="A241" s="30"/>
      <c r="S241" s="30"/>
    </row>
    <row r="242" spans="1:19" x14ac:dyDescent="0.2">
      <c r="A242" s="30"/>
      <c r="S242" s="30"/>
    </row>
    <row r="243" spans="1:19" x14ac:dyDescent="0.2">
      <c r="A243" s="30"/>
      <c r="S243" s="30"/>
    </row>
    <row r="244" spans="1:19" x14ac:dyDescent="0.2">
      <c r="A244" s="30"/>
      <c r="S244" s="30"/>
    </row>
    <row r="245" spans="1:19" x14ac:dyDescent="0.2">
      <c r="A245" s="30"/>
      <c r="S245" s="30"/>
    </row>
    <row r="246" spans="1:19" x14ac:dyDescent="0.2">
      <c r="A246" s="30"/>
      <c r="S246" s="30"/>
    </row>
    <row r="247" spans="1:19" x14ac:dyDescent="0.2">
      <c r="A247" s="30"/>
      <c r="S247" s="30"/>
    </row>
    <row r="248" spans="1:19" x14ac:dyDescent="0.2">
      <c r="A248" s="30"/>
      <c r="S248" s="30"/>
    </row>
    <row r="249" spans="1:19" x14ac:dyDescent="0.2">
      <c r="A249" s="30"/>
      <c r="S249" s="30"/>
    </row>
    <row r="250" spans="1:19" x14ac:dyDescent="0.2">
      <c r="A250" s="30"/>
      <c r="S250" s="30"/>
    </row>
    <row r="251" spans="1:19" x14ac:dyDescent="0.2">
      <c r="A251" s="30"/>
      <c r="S251" s="30"/>
    </row>
    <row r="252" spans="1:19" x14ac:dyDescent="0.2">
      <c r="A252" s="30"/>
      <c r="S252" s="30"/>
    </row>
    <row r="253" spans="1:19" x14ac:dyDescent="0.2">
      <c r="A253" s="30"/>
      <c r="S253" s="30"/>
    </row>
    <row r="254" spans="1:19" x14ac:dyDescent="0.2">
      <c r="A254" s="30"/>
      <c r="S254" s="30"/>
    </row>
    <row r="255" spans="1:19" x14ac:dyDescent="0.2">
      <c r="A255" s="30"/>
      <c r="S255" s="30"/>
    </row>
    <row r="256" spans="1:19" x14ac:dyDescent="0.2">
      <c r="A256" s="30"/>
      <c r="S256" s="30"/>
    </row>
    <row r="257" spans="1:19" x14ac:dyDescent="0.2">
      <c r="A257" s="30"/>
      <c r="S257" s="30"/>
    </row>
    <row r="258" spans="1:19" x14ac:dyDescent="0.2">
      <c r="A258" s="30"/>
      <c r="S258" s="30"/>
    </row>
    <row r="259" spans="1:19" x14ac:dyDescent="0.2">
      <c r="A259" s="30"/>
      <c r="S259" s="30"/>
    </row>
    <row r="260" spans="1:19" x14ac:dyDescent="0.2">
      <c r="A260" s="30"/>
      <c r="S260" s="30"/>
    </row>
    <row r="261" spans="1:19" x14ac:dyDescent="0.2">
      <c r="A261" s="30"/>
      <c r="S261" s="30"/>
    </row>
    <row r="262" spans="1:19" x14ac:dyDescent="0.2">
      <c r="A262" s="30"/>
      <c r="S262" s="30"/>
    </row>
    <row r="263" spans="1:19" x14ac:dyDescent="0.2">
      <c r="A263" s="30"/>
      <c r="S263" s="30"/>
    </row>
    <row r="264" spans="1:19" x14ac:dyDescent="0.2">
      <c r="A264" s="30"/>
      <c r="S264" s="30"/>
    </row>
    <row r="265" spans="1:19" x14ac:dyDescent="0.2">
      <c r="A265" s="30"/>
      <c r="S265" s="30"/>
    </row>
    <row r="266" spans="1:19" x14ac:dyDescent="0.2">
      <c r="A266" s="30"/>
      <c r="S266" s="30"/>
    </row>
    <row r="267" spans="1:19" x14ac:dyDescent="0.2">
      <c r="A267" s="30"/>
      <c r="S267" s="30"/>
    </row>
    <row r="268" spans="1:19" x14ac:dyDescent="0.2">
      <c r="A268" s="30"/>
      <c r="S268" s="30"/>
    </row>
    <row r="269" spans="1:19" x14ac:dyDescent="0.2">
      <c r="A269" s="30"/>
      <c r="S269" s="30"/>
    </row>
    <row r="270" spans="1:19" x14ac:dyDescent="0.2">
      <c r="A270" s="30"/>
      <c r="S270" s="30"/>
    </row>
    <row r="271" spans="1:19" x14ac:dyDescent="0.2">
      <c r="A271" s="30"/>
      <c r="S271" s="30"/>
    </row>
    <row r="272" spans="1:19" x14ac:dyDescent="0.2">
      <c r="A272" s="30"/>
      <c r="S272" s="30"/>
    </row>
    <row r="273" spans="1:19" x14ac:dyDescent="0.2">
      <c r="A273" s="30"/>
      <c r="S273" s="30"/>
    </row>
    <row r="274" spans="1:19" x14ac:dyDescent="0.2">
      <c r="A274" s="30"/>
      <c r="S274" s="30"/>
    </row>
    <row r="275" spans="1:19" x14ac:dyDescent="0.2">
      <c r="A275" s="30"/>
      <c r="S275" s="30"/>
    </row>
    <row r="276" spans="1:19" x14ac:dyDescent="0.2">
      <c r="A276" s="30"/>
      <c r="S276" s="30"/>
    </row>
    <row r="277" spans="1:19" x14ac:dyDescent="0.2">
      <c r="A277" s="30"/>
      <c r="S277" s="30"/>
    </row>
    <row r="278" spans="1:19" x14ac:dyDescent="0.2">
      <c r="A278" s="30"/>
      <c r="S278" s="30"/>
    </row>
    <row r="279" spans="1:19" x14ac:dyDescent="0.2">
      <c r="A279" s="30"/>
      <c r="S279" s="30"/>
    </row>
    <row r="280" spans="1:19" x14ac:dyDescent="0.2">
      <c r="A280" s="30"/>
      <c r="S280" s="30"/>
    </row>
    <row r="281" spans="1:19" x14ac:dyDescent="0.2">
      <c r="A281" s="30"/>
      <c r="S281" s="30"/>
    </row>
    <row r="282" spans="1:19" x14ac:dyDescent="0.2">
      <c r="A282" s="30"/>
      <c r="S282" s="30"/>
    </row>
    <row r="283" spans="1:19" x14ac:dyDescent="0.2">
      <c r="A283" s="30"/>
      <c r="S283" s="30"/>
    </row>
    <row r="284" spans="1:19" x14ac:dyDescent="0.2">
      <c r="A284" s="30"/>
      <c r="S284" s="30"/>
    </row>
    <row r="285" spans="1:19" x14ac:dyDescent="0.2">
      <c r="A285" s="30"/>
      <c r="S285" s="30"/>
    </row>
    <row r="286" spans="1:19" x14ac:dyDescent="0.2">
      <c r="A286" s="30"/>
      <c r="S286" s="30"/>
    </row>
    <row r="287" spans="1:19" x14ac:dyDescent="0.2">
      <c r="A287" s="30"/>
      <c r="S287" s="30"/>
    </row>
    <row r="288" spans="1:19" x14ac:dyDescent="0.2">
      <c r="A288" s="30"/>
      <c r="S288" s="30"/>
    </row>
    <row r="289" spans="1:19" x14ac:dyDescent="0.2">
      <c r="A289" s="30"/>
      <c r="S289" s="30"/>
    </row>
    <row r="290" spans="1:19" x14ac:dyDescent="0.2">
      <c r="A290" s="30"/>
      <c r="S290" s="30"/>
    </row>
    <row r="291" spans="1:19" x14ac:dyDescent="0.2">
      <c r="A291" s="30"/>
      <c r="S291" s="30"/>
    </row>
    <row r="292" spans="1:19" x14ac:dyDescent="0.2">
      <c r="A292" s="30"/>
      <c r="S292" s="30"/>
    </row>
    <row r="293" spans="1:19" x14ac:dyDescent="0.2">
      <c r="A293" s="30"/>
      <c r="S293" s="30"/>
    </row>
    <row r="294" spans="1:19" x14ac:dyDescent="0.2">
      <c r="A294" s="30"/>
      <c r="S294" s="30"/>
    </row>
    <row r="295" spans="1:19" x14ac:dyDescent="0.2">
      <c r="A295" s="30"/>
      <c r="S295" s="30"/>
    </row>
    <row r="296" spans="1:19" x14ac:dyDescent="0.2">
      <c r="A296" s="30"/>
      <c r="S296" s="30"/>
    </row>
    <row r="297" spans="1:19" x14ac:dyDescent="0.2">
      <c r="A297" s="30"/>
      <c r="S297" s="30"/>
    </row>
    <row r="298" spans="1:19" x14ac:dyDescent="0.2">
      <c r="A298" s="30"/>
      <c r="S298" s="30"/>
    </row>
    <row r="299" spans="1:19" x14ac:dyDescent="0.2">
      <c r="A299" s="30"/>
      <c r="S299" s="30"/>
    </row>
    <row r="300" spans="1:19" x14ac:dyDescent="0.2">
      <c r="A300" s="30"/>
      <c r="S300" s="30"/>
    </row>
    <row r="301" spans="1:19" x14ac:dyDescent="0.2">
      <c r="A301" s="30"/>
      <c r="S301" s="30"/>
    </row>
    <row r="302" spans="1:19" x14ac:dyDescent="0.2">
      <c r="A302" s="30"/>
      <c r="S302" s="30"/>
    </row>
    <row r="303" spans="1:19" x14ac:dyDescent="0.2">
      <c r="A303" s="30"/>
      <c r="S303" s="30"/>
    </row>
    <row r="304" spans="1:19" x14ac:dyDescent="0.2">
      <c r="A304" s="30"/>
      <c r="S304" s="30"/>
    </row>
    <row r="305" spans="1:19" x14ac:dyDescent="0.2">
      <c r="A305" s="30"/>
      <c r="S305" s="30"/>
    </row>
    <row r="306" spans="1:19" x14ac:dyDescent="0.2">
      <c r="A306" s="30"/>
      <c r="S306" s="30"/>
    </row>
    <row r="307" spans="1:19" x14ac:dyDescent="0.2">
      <c r="A307" s="30"/>
      <c r="S307" s="30"/>
    </row>
    <row r="308" spans="1:19" x14ac:dyDescent="0.2">
      <c r="A308" s="30"/>
      <c r="S308" s="30"/>
    </row>
    <row r="309" spans="1:19" x14ac:dyDescent="0.2">
      <c r="A309" s="30"/>
      <c r="S309" s="30"/>
    </row>
    <row r="310" spans="1:19" x14ac:dyDescent="0.2">
      <c r="A310" s="30"/>
      <c r="S310" s="30"/>
    </row>
    <row r="311" spans="1:19" x14ac:dyDescent="0.2">
      <c r="A311" s="30"/>
      <c r="S311" s="30"/>
    </row>
    <row r="312" spans="1:19" x14ac:dyDescent="0.2">
      <c r="A312" s="30"/>
      <c r="S312" s="30"/>
    </row>
    <row r="313" spans="1:19" x14ac:dyDescent="0.2">
      <c r="A313" s="30"/>
      <c r="S313" s="30"/>
    </row>
    <row r="314" spans="1:19" x14ac:dyDescent="0.2">
      <c r="A314" s="30"/>
      <c r="S314" s="30"/>
    </row>
    <row r="315" spans="1:19" x14ac:dyDescent="0.2">
      <c r="A315" s="30"/>
      <c r="S315" s="30"/>
    </row>
    <row r="316" spans="1:19" x14ac:dyDescent="0.2">
      <c r="A316" s="30"/>
      <c r="S316" s="30"/>
    </row>
    <row r="317" spans="1:19" x14ac:dyDescent="0.2">
      <c r="A317" s="30"/>
      <c r="S317" s="30"/>
    </row>
    <row r="318" spans="1:19" x14ac:dyDescent="0.2">
      <c r="A318" s="30"/>
      <c r="S318" s="30"/>
    </row>
    <row r="319" spans="1:19" x14ac:dyDescent="0.2">
      <c r="A319" s="30"/>
      <c r="S319" s="30"/>
    </row>
    <row r="320" spans="1:19" x14ac:dyDescent="0.2">
      <c r="A320" s="30"/>
      <c r="S320" s="30"/>
    </row>
    <row r="321" spans="1:19" x14ac:dyDescent="0.2">
      <c r="A321" s="30"/>
      <c r="S321" s="30"/>
    </row>
    <row r="322" spans="1:19" x14ac:dyDescent="0.2">
      <c r="A322" s="30"/>
      <c r="S322" s="30"/>
    </row>
    <row r="323" spans="1:19" x14ac:dyDescent="0.2">
      <c r="A323" s="30"/>
      <c r="S323" s="30"/>
    </row>
    <row r="324" spans="1:19" x14ac:dyDescent="0.2">
      <c r="A324" s="30"/>
      <c r="S324" s="30"/>
    </row>
    <row r="325" spans="1:19" x14ac:dyDescent="0.2">
      <c r="A325" s="30"/>
      <c r="S325" s="30"/>
    </row>
    <row r="326" spans="1:19" x14ac:dyDescent="0.2">
      <c r="A326" s="30"/>
      <c r="S326" s="30"/>
    </row>
    <row r="327" spans="1:19" x14ac:dyDescent="0.2">
      <c r="A327" s="30"/>
      <c r="S327" s="30"/>
    </row>
    <row r="328" spans="1:19" x14ac:dyDescent="0.2">
      <c r="A328" s="30"/>
      <c r="S328" s="30"/>
    </row>
    <row r="329" spans="1:19" x14ac:dyDescent="0.2">
      <c r="A329" s="30"/>
      <c r="S329" s="30"/>
    </row>
    <row r="330" spans="1:19" x14ac:dyDescent="0.2">
      <c r="A330" s="30"/>
      <c r="S330" s="30"/>
    </row>
    <row r="331" spans="1:19" x14ac:dyDescent="0.2">
      <c r="A331" s="30"/>
      <c r="S331" s="30"/>
    </row>
    <row r="332" spans="1:19" x14ac:dyDescent="0.2">
      <c r="A332" s="30"/>
      <c r="S332" s="30"/>
    </row>
    <row r="333" spans="1:19" x14ac:dyDescent="0.2">
      <c r="A333" s="30"/>
      <c r="S333" s="30"/>
    </row>
    <row r="334" spans="1:19" x14ac:dyDescent="0.2">
      <c r="A334" s="30"/>
      <c r="S334" s="30"/>
    </row>
    <row r="335" spans="1:19" x14ac:dyDescent="0.2">
      <c r="A335" s="30"/>
      <c r="S335" s="30"/>
    </row>
    <row r="336" spans="1:19" x14ac:dyDescent="0.2">
      <c r="A336" s="30"/>
      <c r="S336" s="30"/>
    </row>
    <row r="337" spans="1:19" x14ac:dyDescent="0.2">
      <c r="A337" s="30"/>
      <c r="S337" s="30"/>
    </row>
    <row r="338" spans="1:19" x14ac:dyDescent="0.2">
      <c r="A338" s="30"/>
      <c r="S338" s="30"/>
    </row>
    <row r="339" spans="1:19" x14ac:dyDescent="0.2">
      <c r="A339" s="30"/>
      <c r="S339" s="30"/>
    </row>
    <row r="340" spans="1:19" x14ac:dyDescent="0.2">
      <c r="A340" s="30"/>
      <c r="S340" s="30"/>
    </row>
    <row r="341" spans="1:19" x14ac:dyDescent="0.2">
      <c r="A341" s="30"/>
      <c r="S341" s="30"/>
    </row>
    <row r="342" spans="1:19" x14ac:dyDescent="0.2">
      <c r="A342" s="30"/>
      <c r="S342" s="30"/>
    </row>
    <row r="343" spans="1:19" x14ac:dyDescent="0.2">
      <c r="A343" s="30"/>
      <c r="S343" s="30"/>
    </row>
    <row r="344" spans="1:19" x14ac:dyDescent="0.2">
      <c r="A344" s="30"/>
      <c r="S344" s="30"/>
    </row>
    <row r="345" spans="1:19" x14ac:dyDescent="0.2">
      <c r="A345" s="30"/>
      <c r="S345" s="30"/>
    </row>
    <row r="346" spans="1:19" x14ac:dyDescent="0.2">
      <c r="A346" s="30"/>
      <c r="S346" s="30"/>
    </row>
    <row r="347" spans="1:19" x14ac:dyDescent="0.2">
      <c r="A347" s="30"/>
      <c r="S347" s="30"/>
    </row>
    <row r="348" spans="1:19" x14ac:dyDescent="0.2">
      <c r="A348" s="30"/>
      <c r="S348" s="30"/>
    </row>
    <row r="349" spans="1:19" x14ac:dyDescent="0.2">
      <c r="A349" s="30"/>
      <c r="S349" s="30"/>
    </row>
    <row r="350" spans="1:19" x14ac:dyDescent="0.2">
      <c r="A350" s="30"/>
    </row>
  </sheetData>
  <mergeCells count="48">
    <mergeCell ref="D125:E125"/>
    <mergeCell ref="B136:E136"/>
    <mergeCell ref="F136:O136"/>
    <mergeCell ref="C158:Q158"/>
    <mergeCell ref="C160:Q160"/>
    <mergeCell ref="C155:Q155"/>
    <mergeCell ref="C152:R152"/>
    <mergeCell ref="C154:Q154"/>
    <mergeCell ref="C153:Q153"/>
    <mergeCell ref="C156:Q156"/>
    <mergeCell ref="C159:Q159"/>
    <mergeCell ref="D140:E140"/>
    <mergeCell ref="T4:U4"/>
    <mergeCell ref="D34:E34"/>
    <mergeCell ref="O34:P34"/>
    <mergeCell ref="T34:U34"/>
    <mergeCell ref="D57:E57"/>
    <mergeCell ref="O57:P57"/>
    <mergeCell ref="T49:U49"/>
    <mergeCell ref="T42:U42"/>
    <mergeCell ref="D1:E1"/>
    <mergeCell ref="O1:P1"/>
    <mergeCell ref="D4:E4"/>
    <mergeCell ref="O4:P4"/>
    <mergeCell ref="D49:E49"/>
    <mergeCell ref="O49:P49"/>
    <mergeCell ref="D15:E15"/>
    <mergeCell ref="D25:E25"/>
    <mergeCell ref="O25:P25"/>
    <mergeCell ref="O15:P15"/>
    <mergeCell ref="D42:E42"/>
    <mergeCell ref="O42:P42"/>
    <mergeCell ref="C167:R167"/>
    <mergeCell ref="D110:E110"/>
    <mergeCell ref="T110:U110"/>
    <mergeCell ref="D70:E70"/>
    <mergeCell ref="T70:U70"/>
    <mergeCell ref="D79:E79"/>
    <mergeCell ref="T79:U79"/>
    <mergeCell ref="D87:E87"/>
    <mergeCell ref="T87:U87"/>
    <mergeCell ref="D101:E101"/>
    <mergeCell ref="D129:E129"/>
    <mergeCell ref="T129:U129"/>
    <mergeCell ref="B147:R148"/>
    <mergeCell ref="C151:Q151"/>
    <mergeCell ref="C157:Q157"/>
    <mergeCell ref="C162:R162"/>
  </mergeCells>
  <phoneticPr fontId="17" type="noConversion"/>
  <printOptions horizontalCentered="1"/>
  <pageMargins left="0.25" right="0.25" top="0.5" bottom="0.25" header="0.25" footer="0.25"/>
  <pageSetup paperSize="3" fitToHeight="0" orientation="landscape" r:id="rId1"/>
  <headerFooter>
    <oddHeader xml:space="preserve">&amp;CAIR SUPPORT OPERATIONS SQUADRON FACILITY 
INTERACTIVE PROGRAMMING WORKSHEET
</oddHeader>
  </headerFooter>
  <rowBreaks count="1" manualBreakCount="1">
    <brk id="47" min="1"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ASOS-ASOC</vt:lpstr>
      <vt:lpstr>'ASOS-ASOC'!_Toc411593960</vt:lpstr>
      <vt:lpstr>'ASOS-ASOC'!Print_Area</vt:lpstr>
      <vt:lpstr>'ASOS-ASOC'!Print_Titles</vt:lpstr>
    </vt:vector>
  </TitlesOfParts>
  <Company>Jacobs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Joshua</dc:creator>
  <cp:lastModifiedBy>Danielle Cavin</cp:lastModifiedBy>
  <cp:lastPrinted>2019-10-14T13:41:59Z</cp:lastPrinted>
  <dcterms:created xsi:type="dcterms:W3CDTF">2013-03-19T15:17:27Z</dcterms:created>
  <dcterms:modified xsi:type="dcterms:W3CDTF">2019-12-09T21:02:29Z</dcterms:modified>
</cp:coreProperties>
</file>